
<file path=[Content_Types].xml><?xml version="1.0" encoding="utf-8"?>
<Types xmlns="http://schemas.openxmlformats.org/package/2006/content-types">
  <Default Extension="jpeg" ContentType="image/jpeg"/>
  <Default Extension="jpg" ContentType="image/jp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iroOtalora\Documents\INFORME PRESUPUESTAL 2025\Ejecucion Ingresos 2025\"/>
    </mc:Choice>
  </mc:AlternateContent>
  <xr:revisionPtr revIDLastSave="0" documentId="13_ncr:1_{321C493D-1EAB-49D4-856C-75F12BB3CA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suEjecucionPresupuestalIngreso" sheetId="1" r:id="rId1"/>
    <sheet name="Hoja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0" i="1" l="1"/>
  <c r="R28" i="1"/>
  <c r="R29" i="1"/>
  <c r="R26" i="1"/>
  <c r="R25" i="1"/>
  <c r="R22" i="1"/>
  <c r="R19" i="1"/>
  <c r="R17" i="1"/>
  <c r="Q20" i="1" l="1"/>
  <c r="R20" i="1" s="1"/>
  <c r="Q21" i="1"/>
  <c r="R21" i="1" s="1"/>
  <c r="Q13" i="1"/>
  <c r="R13" i="1" s="1"/>
  <c r="Q16" i="1"/>
  <c r="R16" i="1" s="1"/>
  <c r="Q23" i="1"/>
  <c r="R23" i="1" s="1"/>
  <c r="Q12" i="1" l="1"/>
  <c r="R12" i="1" s="1"/>
  <c r="Q15" i="1"/>
  <c r="R15" i="1" s="1"/>
  <c r="Q18" i="1"/>
  <c r="R18" i="1" s="1"/>
  <c r="Q27" i="1"/>
  <c r="R27" i="1" s="1"/>
  <c r="Q24" i="1"/>
  <c r="R24" i="1" s="1"/>
  <c r="Q14" i="1" l="1"/>
  <c r="R14" i="1" s="1"/>
  <c r="Q11" i="1"/>
  <c r="R11" i="1" s="1"/>
  <c r="Q10" i="1" l="1"/>
  <c r="R10" i="1" s="1"/>
  <c r="Q9" i="1" l="1"/>
  <c r="R9" i="1" s="1"/>
  <c r="Q8" i="1" l="1"/>
  <c r="R8" i="1" s="1"/>
</calcChain>
</file>

<file path=xl/sharedStrings.xml><?xml version="1.0" encoding="utf-8"?>
<sst xmlns="http://schemas.openxmlformats.org/spreadsheetml/2006/main" count="280" uniqueCount="99">
  <si>
    <t>REPUBLICA DE COLOMBIA
DISTRITO DE CARTAGENA
INSTITUTO DE PATRIMONIO Y CULTURA DE CARTAGENA
NIT 806.013.631-8</t>
  </si>
  <si>
    <t>Corte: 31/03/2025</t>
  </si>
  <si>
    <t>EJECUCIÓN PRESUPUESTAL DE INGRESOS</t>
  </si>
  <si>
    <t>Sección</t>
  </si>
  <si>
    <t>Código Ccpet</t>
  </si>
  <si>
    <t>Nombre del Rubro Presupuestal</t>
  </si>
  <si>
    <t>Sector</t>
  </si>
  <si>
    <t>Fuente</t>
  </si>
  <si>
    <t>Cpc-Dane</t>
  </si>
  <si>
    <t>Terceros/Chip</t>
  </si>
  <si>
    <t>Asignacion</t>
  </si>
  <si>
    <t>Adición</t>
  </si>
  <si>
    <t>Reducción</t>
  </si>
  <si>
    <t>Presupuesto Final</t>
  </si>
  <si>
    <t xml:space="preserve">Recaudos </t>
  </si>
  <si>
    <t>Saldo x Recaudar</t>
  </si>
  <si>
    <t/>
  </si>
  <si>
    <t>1</t>
  </si>
  <si>
    <t>Ingresos</t>
  </si>
  <si>
    <t>19.175.016.099</t>
  </si>
  <si>
    <t>2.699.578.152</t>
  </si>
  <si>
    <t>21.874.594.251</t>
  </si>
  <si>
    <t>1.1</t>
  </si>
  <si>
    <t>Ingresos Corrientes</t>
  </si>
  <si>
    <t>18.725.371.136</t>
  </si>
  <si>
    <t>274.131.254</t>
  </si>
  <si>
    <t>18.999.502.390</t>
  </si>
  <si>
    <t>1.1.02</t>
  </si>
  <si>
    <t>Ingresos no tributarios</t>
  </si>
  <si>
    <t>1.1.02.03</t>
  </si>
  <si>
    <t>Multas, sanciones e intereses de mora</t>
  </si>
  <si>
    <t>63.985.000</t>
  </si>
  <si>
    <t>1.1.02.03.001</t>
  </si>
  <si>
    <t>Multas y sanciones</t>
  </si>
  <si>
    <t>2.1 - Administración Central</t>
  </si>
  <si>
    <t>1.1.02.03.001.05</t>
  </si>
  <si>
    <t>Sanciones administrativas</t>
  </si>
  <si>
    <t>33 - CULTURA</t>
  </si>
  <si>
    <t>1.2.3.2.07 - Otras Multas, sanciones e intereses de mora</t>
  </si>
  <si>
    <t>1.1.02.05</t>
  </si>
  <si>
    <t>Venta de bienes y servicios</t>
  </si>
  <si>
    <t>1.020.000.000</t>
  </si>
  <si>
    <t>1.1.02.05.001</t>
  </si>
  <si>
    <t>Ventas de establecimientos de mercado</t>
  </si>
  <si>
    <t>700.000.000</t>
  </si>
  <si>
    <t>1.1.02.05.001.07</t>
  </si>
  <si>
    <t>Servicios financieros y servicios conexos, servicios inmobiliarios y servicios de leasing</t>
  </si>
  <si>
    <t>1.2.3.2.27 - VENTA DE BIENES Y SERVICIOS CON DESTINACION ESPECIFICA LEGAL</t>
  </si>
  <si>
    <t>1.1.02.05.002.09</t>
  </si>
  <si>
    <t>SERVICIOS PARA LA COMUNIDAD, SOCIALES Y PERSONALES</t>
  </si>
  <si>
    <t>320.000.000</t>
  </si>
  <si>
    <t>1.1.02.06</t>
  </si>
  <si>
    <t>Transferencias corrientes</t>
  </si>
  <si>
    <t>17.641.386.136</t>
  </si>
  <si>
    <t>17.915.517.390</t>
  </si>
  <si>
    <t>1.1.02.06.006.01</t>
  </si>
  <si>
    <t>Aportes Nación</t>
  </si>
  <si>
    <t>1.2.4.3.02 - SGP-Propósito General-Cultura</t>
  </si>
  <si>
    <t>3.617.282.973</t>
  </si>
  <si>
    <t>3.891.414.227</t>
  </si>
  <si>
    <t>1.1.02.06.006.06</t>
  </si>
  <si>
    <t>Otras unidades de gobierno</t>
  </si>
  <si>
    <t>1.2.1.0.00 - Ingresos corrientes de Libre Destinación</t>
  </si>
  <si>
    <t>9.301.069.710</t>
  </si>
  <si>
    <t>1.2.2.0.00 - Ingresos Corrientes de destinación específica por Acto Administrativo</t>
  </si>
  <si>
    <t>1.823.033.453</t>
  </si>
  <si>
    <t xml:space="preserve">1.2.3.1.12 - Impuesto de espectáculos públicos nacional con destino al deporte </t>
  </si>
  <si>
    <t>500.000.000</t>
  </si>
  <si>
    <t>1.2.3.1.19 - Estampillas</t>
  </si>
  <si>
    <t>2.400.000.000</t>
  </si>
  <si>
    <t>1.2.05</t>
  </si>
  <si>
    <t>Rendimientos financieros</t>
  </si>
  <si>
    <t>449.644.963</t>
  </si>
  <si>
    <t>1.2.05.02</t>
  </si>
  <si>
    <t>Depósitos</t>
  </si>
  <si>
    <t>253.151.363</t>
  </si>
  <si>
    <t>1.3.2.2.08 - R.F. SGP - Propósito General</t>
  </si>
  <si>
    <t>196.493.600</t>
  </si>
  <si>
    <t>1.2.10</t>
  </si>
  <si>
    <t>Recursos del balance</t>
  </si>
  <si>
    <t>2.425.446.898</t>
  </si>
  <si>
    <t>1.2.10.02</t>
  </si>
  <si>
    <t>Superávit fiscal</t>
  </si>
  <si>
    <t>1.3.3.2.00 - RECURSOS DEL BALANCE DE DESTINACION ESPECIFICA POR ACTO ADMINISTRATIVO</t>
  </si>
  <si>
    <t>877.135.971</t>
  </si>
  <si>
    <t>1.3.3.3.12 - R.B. IMPUESTO DE ESPECTACULOS PUBLICOS NACIONAL CON DESTINO AL DEPORTE</t>
  </si>
  <si>
    <t>1.394.951.672</t>
  </si>
  <si>
    <t>1.3.3.8.02 - R.B. SGP-PROPOSITO GENERAL-CULTURA</t>
  </si>
  <si>
    <t>153.359.255</t>
  </si>
  <si>
    <t>WALTER NAVARRO RANGEL</t>
  </si>
  <si>
    <t>MARIA HELENA MULETH BARRIOS</t>
  </si>
  <si>
    <t xml:space="preserve">Profesional Especializado </t>
  </si>
  <si>
    <t>Instituto de Patrimonio y Cultura  de Cartagena de Indias</t>
  </si>
  <si>
    <t xml:space="preserve">Division Administrativa  y Financiera </t>
  </si>
  <si>
    <t>Instituto de Patrimonio y Cultura de Cartagena de Indias</t>
  </si>
  <si>
    <t>Profesional Universitario</t>
  </si>
  <si>
    <t>Division Administrativa  y Financiera</t>
  </si>
  <si>
    <t>CHRISTIAM ARNEDO MACIA</t>
  </si>
  <si>
    <t>Director General (e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</si>
</sst>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8"/>
      <color rgb="FF000000"/>
      <name val="Arial"/>
      <family val="2"/>
    </font>
    <font>
      <b/>
      <sz val="10"/>
      <color rgb="FF000000"/>
      <name val="Tahoma"/>
      <family val="2"/>
    </font>
    <font>
      <b/>
      <sz val="8"/>
      <color rgb="FF000000"/>
      <name val="Arial"/>
      <family val="2"/>
    </font>
    <font>
      <b/>
      <i/>
      <sz val="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ADD8E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DCDCDC"/>
      </left>
      <right style="thin">
        <color rgb="FFDCDCDC"/>
      </right>
      <top style="thin">
        <color rgb="FFDCDCDC"/>
      </top>
      <bottom style="thin">
        <color rgb="FFDCDCDC"/>
      </bottom>
      <diagonal/>
    </border>
    <border>
      <left/>
      <right style="thin">
        <color rgb="FFDCDCDC"/>
      </right>
      <top style="thin">
        <color rgb="FFDCDCDC"/>
      </top>
      <bottom style="thin">
        <color rgb="FFDCDCDC"/>
      </bottom>
      <diagonal/>
    </border>
    <border>
      <left style="thin">
        <color rgb="FFDCDCDC"/>
      </left>
      <right/>
      <top style="thin">
        <color rgb="FFDCDCDC"/>
      </top>
      <bottom style="thin">
        <color rgb="FFDCDCDC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9">
    <xf numFmtId="0" fontId="1" fillId="0" borderId="0" xfId="0" applyFont="1"/>
    <xf numFmtId="0" fontId="4" fillId="2" borderId="1" xfId="0" applyFont="1" applyFill="1" applyBorder="1" applyAlignment="1">
      <alignment horizontal="center" vertical="top" wrapText="1" readingOrder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vertical="top" wrapText="1" readingOrder="1"/>
    </xf>
    <xf numFmtId="0" fontId="5" fillId="3" borderId="2" xfId="0" applyFont="1" applyFill="1" applyBorder="1" applyAlignment="1">
      <alignment horizontal="right" vertical="top" wrapText="1" readingOrder="1"/>
    </xf>
    <xf numFmtId="0" fontId="2" fillId="3" borderId="2" xfId="0" applyFont="1" applyFill="1" applyBorder="1" applyAlignment="1">
      <alignment horizontal="right" vertical="top" wrapText="1" readingOrder="1"/>
    </xf>
    <xf numFmtId="164" fontId="2" fillId="3" borderId="2" xfId="1" applyNumberFormat="1" applyFont="1" applyFill="1" applyBorder="1" applyAlignment="1">
      <alignment horizontal="right" vertical="top" wrapText="1" readingOrder="1"/>
    </xf>
    <xf numFmtId="164" fontId="5" fillId="3" borderId="2" xfId="0" applyNumberFormat="1" applyFont="1" applyFill="1" applyBorder="1" applyAlignment="1">
      <alignment horizontal="right" vertical="top" wrapText="1" readingOrder="1"/>
    </xf>
    <xf numFmtId="43" fontId="5" fillId="3" borderId="2" xfId="0" applyNumberFormat="1" applyFont="1" applyFill="1" applyBorder="1" applyAlignment="1">
      <alignment horizontal="right" vertical="top" wrapText="1" readingOrder="1"/>
    </xf>
    <xf numFmtId="43" fontId="1" fillId="0" borderId="0" xfId="1" applyFont="1"/>
    <xf numFmtId="43" fontId="1" fillId="0" borderId="0" xfId="0" applyNumberFormat="1" applyFont="1"/>
    <xf numFmtId="43" fontId="1" fillId="4" borderId="0" xfId="1" applyFont="1" applyFill="1"/>
    <xf numFmtId="0" fontId="1" fillId="4" borderId="0" xfId="0" applyFont="1" applyFill="1"/>
    <xf numFmtId="43" fontId="2" fillId="0" borderId="2" xfId="1" applyFont="1" applyFill="1" applyBorder="1" applyAlignment="1">
      <alignment vertical="top" wrapText="1" readingOrder="1"/>
    </xf>
    <xf numFmtId="0" fontId="7" fillId="0" borderId="0" xfId="0" applyFont="1"/>
    <xf numFmtId="41" fontId="7" fillId="0" borderId="0" xfId="0" applyNumberFormat="1" applyFont="1"/>
    <xf numFmtId="3" fontId="2" fillId="3" borderId="2" xfId="1" applyNumberFormat="1" applyFont="1" applyFill="1" applyBorder="1" applyAlignment="1">
      <alignment horizontal="right" vertical="top" wrapText="1" readingOrder="1"/>
    </xf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2" fillId="0" borderId="0" xfId="0" applyFont="1" applyAlignment="1">
      <alignment vertical="top" wrapText="1" readingOrder="1"/>
    </xf>
    <xf numFmtId="0" fontId="3" fillId="0" borderId="0" xfId="0" applyFont="1" applyAlignment="1">
      <alignment vertical="top" wrapText="1" readingOrder="1"/>
    </xf>
    <xf numFmtId="0" fontId="4" fillId="2" borderId="1" xfId="0" applyFont="1" applyFill="1" applyBorder="1" applyAlignment="1">
      <alignment horizontal="left" vertical="top" wrapText="1" readingOrder="1"/>
    </xf>
    <xf numFmtId="0" fontId="1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 readingOrder="1"/>
    </xf>
    <xf numFmtId="43" fontId="5" fillId="3" borderId="2" xfId="0" applyNumberFormat="1" applyFont="1" applyFill="1" applyBorder="1" applyAlignment="1">
      <alignment horizontal="right" vertical="top" wrapText="1" readingOrder="1"/>
    </xf>
    <xf numFmtId="0" fontId="1" fillId="3" borderId="3" xfId="0" applyFont="1" applyFill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1" fillId="0" borderId="3" xfId="0" applyFont="1" applyBorder="1" applyAlignment="1">
      <alignment vertical="top" wrapText="1"/>
    </xf>
    <xf numFmtId="0" fontId="5" fillId="3" borderId="2" xfId="0" applyFont="1" applyFill="1" applyBorder="1" applyAlignment="1">
      <alignment horizontal="right" vertical="top" wrapText="1" readingOrder="1"/>
    </xf>
    <xf numFmtId="0" fontId="2" fillId="0" borderId="2" xfId="0" applyFont="1" applyBorder="1" applyAlignment="1">
      <alignment vertical="top" wrapText="1" readingOrder="1"/>
    </xf>
    <xf numFmtId="0" fontId="2" fillId="3" borderId="2" xfId="0" applyFont="1" applyFill="1" applyBorder="1" applyAlignment="1">
      <alignment horizontal="right" vertical="top" wrapText="1" readingOrder="1"/>
    </xf>
    <xf numFmtId="43" fontId="2" fillId="0" borderId="2" xfId="1" applyFont="1" applyFill="1" applyBorder="1" applyAlignment="1">
      <alignment vertical="top" wrapText="1" readingOrder="1"/>
    </xf>
    <xf numFmtId="43" fontId="1" fillId="0" borderId="3" xfId="1" applyFont="1" applyFill="1" applyBorder="1" applyAlignment="1">
      <alignment vertical="top" wrapText="1"/>
    </xf>
    <xf numFmtId="43" fontId="5" fillId="3" borderId="4" xfId="0" applyNumberFormat="1" applyFont="1" applyFill="1" applyBorder="1" applyAlignment="1">
      <alignment horizontal="right" vertical="top" wrapText="1" readingOrder="1"/>
    </xf>
    <xf numFmtId="43" fontId="5" fillId="3" borderId="3" xfId="0" applyNumberFormat="1" applyFont="1" applyFill="1" applyBorder="1" applyAlignment="1">
      <alignment horizontal="right" vertical="top" wrapText="1" readingOrder="1"/>
    </xf>
    <xf numFmtId="0" fontId="5" fillId="3" borderId="4" xfId="0" applyFont="1" applyFill="1" applyBorder="1" applyAlignment="1">
      <alignment horizontal="right" vertical="top" wrapText="1" readingOrder="1"/>
    </xf>
    <xf numFmtId="0" fontId="5" fillId="3" borderId="3" xfId="0" applyFont="1" applyFill="1" applyBorder="1" applyAlignment="1">
      <alignment horizontal="right" vertical="top" wrapText="1" readingOrder="1"/>
    </xf>
    <xf numFmtId="0" fontId="5" fillId="0" borderId="4" xfId="0" applyFont="1" applyBorder="1" applyAlignment="1">
      <alignment vertical="top" wrapText="1" readingOrder="1"/>
    </xf>
    <xf numFmtId="0" fontId="5" fillId="0" borderId="3" xfId="0" applyFont="1" applyBorder="1" applyAlignment="1">
      <alignment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DD8E6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234950</xdr:colOff>
      <xdr:row>36</xdr:row>
      <xdr:rowOff>50800</xdr:rowOff>
    </xdr:from>
    <xdr:to>
      <xdr:col>5</xdr:col>
      <xdr:colOff>301815</xdr:colOff>
      <xdr:row>40</xdr:row>
      <xdr:rowOff>85833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C427F8-D2BC-3CC6-ABFC-9DC35C6B7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3704" b="97531" l="1399" r="90210">
                      <a14:foregroundMark x1="46853" y1="23457" x2="46853" y2="23457"/>
                      <a14:foregroundMark x1="54545" y1="8642" x2="54545" y2="8642"/>
                      <a14:foregroundMark x1="52295" y1="12346" x2="55944" y2="4938"/>
                      <a14:foregroundMark x1="41958" y1="33333" x2="52295" y2="12346"/>
                      <a14:foregroundMark x1="89508" y1="12700" x2="89646" y2="12595"/>
                      <a14:foregroundMark x1="35524" y1="53086" x2="37762" y2="48148"/>
                      <a14:foregroundMark x1="34405" y1="55556" x2="35524" y2="53086"/>
                      <a14:foregroundMark x1="34371" y1="55631" x2="34405" y2="55556"/>
                      <a14:foregroundMark x1="37762" y1="48148" x2="37762" y2="46914"/>
                      <a14:foregroundMark x1="36191" y1="47427" x2="47731" y2="40636"/>
                      <a14:foregroundMark x1="27539" y1="52519" x2="34200" y2="48599"/>
                      <a14:foregroundMark x1="1399" y1="67901" x2="11348" y2="62046"/>
                      <a14:foregroundMark x1="32867" y1="54321" x2="32120" y2="56268"/>
                      <a14:foregroundMark x1="32867" y1="55556" x2="16783" y2="92593"/>
                      <a14:backgroundMark x1="16084" y1="18519" x2="16084" y2="18519"/>
                      <a14:backgroundMark x1="7692" y1="91358" x2="7692" y2="91358"/>
                      <a14:backgroundMark x1="60839" y1="12346" x2="60839" y2="12346"/>
                      <a14:backgroundMark x1="53846" y1="20988" x2="92308" y2="3704"/>
                      <a14:backgroundMark x1="92308" y1="3704" x2="94406" y2="2469"/>
                      <a14:backgroundMark x1="20527" y1="96916" x2="20280" y2="97531"/>
                      <a14:backgroundMark x1="35664" y1="55556" x2="35664" y2="55556"/>
                      <a14:backgroundMark x1="35664" y1="55556" x2="35664" y2="55556"/>
                      <a14:backgroundMark x1="35664" y1="53086" x2="35664" y2="53086"/>
                      <a14:backgroundMark x1="90210" y1="16049" x2="90210" y2="16049"/>
                      <a14:backgroundMark x1="2098" y1="98765" x2="19580" y2="98765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0950" y="10261600"/>
          <a:ext cx="1362265" cy="771633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2</xdr:col>
      <xdr:colOff>203200</xdr:colOff>
      <xdr:row>2</xdr:row>
      <xdr:rowOff>292100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 editAs="oneCell">
    <xdr:from>
      <xdr:col>4</xdr:col>
      <xdr:colOff>742950</xdr:colOff>
      <xdr:row>41</xdr:row>
      <xdr:rowOff>57150</xdr:rowOff>
    </xdr:from>
    <xdr:to>
      <xdr:col>5</xdr:col>
      <xdr:colOff>23495</xdr:colOff>
      <xdr:row>44</xdr:row>
      <xdr:rowOff>45720</xdr:rowOff>
    </xdr:to>
    <xdr:pic>
      <xdr:nvPicPr>
        <xdr:cNvPr id="7" name="image1.jpeg">
          <a:extLst>
            <a:ext uri="{FF2B5EF4-FFF2-40B4-BE49-F238E27FC236}">
              <a16:creationId xmlns:a16="http://schemas.microsoft.com/office/drawing/2014/main" id="{F8080097-7E31-B736-1A97-AA7E0F617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924175" y="11296650"/>
          <a:ext cx="518795" cy="560070"/>
        </a:xfrm>
        <a:prstGeom prst="rect">
          <a:avLst/>
        </a:prstGeom>
      </xdr:spPr>
    </xdr:pic>
    <xdr:clientData/>
  </xdr:twoCellAnchor>
  <xdr:twoCellAnchor editAs="oneCell">
    <xdr:from>
      <xdr:col>9</xdr:col>
      <xdr:colOff>866775</xdr:colOff>
      <xdr:row>35</xdr:row>
      <xdr:rowOff>57150</xdr:rowOff>
    </xdr:from>
    <xdr:to>
      <xdr:col>12</xdr:col>
      <xdr:colOff>512201</xdr:colOff>
      <xdr:row>37</xdr:row>
      <xdr:rowOff>181908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124700" y="10153650"/>
          <a:ext cx="1579001" cy="5121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8"/>
  <sheetViews>
    <sheetView showGridLines="0" tabSelected="1" topLeftCell="B20" workbookViewId="0">
      <selection activeCell="I17" sqref="I17"/>
    </sheetView>
  </sheetViews>
  <sheetFormatPr baseColWidth="10" defaultRowHeight="15" x14ac:dyDescent="0.25"/>
  <cols>
    <col min="1" max="1" width="0" hidden="1" customWidth="1"/>
    <col min="2" max="2" width="16.5703125" customWidth="1"/>
    <col min="3" max="3" width="3.140625" customWidth="1"/>
    <col min="4" max="4" width="13" customWidth="1"/>
    <col min="5" max="5" width="18.5703125" customWidth="1"/>
    <col min="6" max="6" width="12.28515625" customWidth="1"/>
    <col min="7" max="7" width="5.28515625" customWidth="1"/>
    <col min="8" max="8" width="9.85546875" customWidth="1"/>
    <col min="9" max="9" width="15.140625" customWidth="1"/>
    <col min="10" max="10" width="13.5703125" customWidth="1"/>
    <col min="11" max="11" width="13.42578125" customWidth="1"/>
    <col min="12" max="12" width="2" customWidth="1"/>
    <col min="13" max="13" width="11.42578125" customWidth="1"/>
    <col min="14" max="15" width="12.140625" customWidth="1"/>
    <col min="16" max="16" width="13.5703125" customWidth="1"/>
    <col min="17" max="17" width="14" customWidth="1"/>
    <col min="18" max="18" width="3" customWidth="1"/>
    <col min="19" max="19" width="12.140625" customWidth="1"/>
    <col min="20" max="20" width="0" hidden="1" customWidth="1"/>
    <col min="21" max="21" width="12.42578125" customWidth="1"/>
    <col min="22" max="22" width="17.85546875" customWidth="1"/>
    <col min="23" max="23" width="16.7109375" customWidth="1"/>
  </cols>
  <sheetData>
    <row r="1" spans="1:22" ht="18" customHeight="1" x14ac:dyDescent="0.25">
      <c r="B1" s="17"/>
      <c r="C1" s="17"/>
      <c r="H1" s="18" t="s">
        <v>0</v>
      </c>
      <c r="I1" s="17"/>
      <c r="J1" s="17"/>
      <c r="K1" s="17"/>
      <c r="L1" s="17"/>
      <c r="S1" s="19" t="s">
        <v>1</v>
      </c>
      <c r="T1" s="17"/>
      <c r="U1" s="17"/>
    </row>
    <row r="2" spans="1:22" ht="39.6" customHeight="1" x14ac:dyDescent="0.25">
      <c r="B2" s="17"/>
      <c r="C2" s="17"/>
      <c r="H2" s="17"/>
      <c r="I2" s="17"/>
      <c r="J2" s="17"/>
      <c r="K2" s="17"/>
      <c r="L2" s="17"/>
    </row>
    <row r="3" spans="1:22" ht="23.65" customHeight="1" x14ac:dyDescent="0.25">
      <c r="B3" s="17"/>
      <c r="C3" s="17"/>
    </row>
    <row r="4" spans="1:22" ht="5.0999999999999996" customHeight="1" x14ac:dyDescent="0.25"/>
    <row r="5" spans="1:22" ht="21.2" customHeight="1" x14ac:dyDescent="0.25">
      <c r="A5" s="20" t="s">
        <v>2</v>
      </c>
      <c r="B5" s="17"/>
      <c r="C5" s="17"/>
      <c r="D5" s="17"/>
      <c r="E5" s="17"/>
    </row>
    <row r="6" spans="1:22" ht="5.0999999999999996" customHeight="1" x14ac:dyDescent="0.25"/>
    <row r="7" spans="1:22" ht="22.5" x14ac:dyDescent="0.25">
      <c r="A7" s="21" t="s">
        <v>3</v>
      </c>
      <c r="B7" s="22"/>
      <c r="C7" s="23" t="s">
        <v>4</v>
      </c>
      <c r="D7" s="22"/>
      <c r="E7" s="23" t="s">
        <v>5</v>
      </c>
      <c r="F7" s="22"/>
      <c r="G7" s="23" t="s">
        <v>6</v>
      </c>
      <c r="H7" s="22"/>
      <c r="I7" s="1" t="s">
        <v>7</v>
      </c>
      <c r="J7" s="1" t="s">
        <v>8</v>
      </c>
      <c r="K7" s="1" t="s">
        <v>9</v>
      </c>
      <c r="L7" s="23" t="s">
        <v>10</v>
      </c>
      <c r="M7" s="22"/>
      <c r="N7" s="1" t="s">
        <v>11</v>
      </c>
      <c r="O7" s="1" t="s">
        <v>12</v>
      </c>
      <c r="P7" s="1" t="s">
        <v>13</v>
      </c>
      <c r="Q7" s="1" t="s">
        <v>14</v>
      </c>
      <c r="R7" s="23" t="s">
        <v>15</v>
      </c>
      <c r="S7" s="22"/>
    </row>
    <row r="8" spans="1:22" x14ac:dyDescent="0.25">
      <c r="A8" s="26" t="s">
        <v>16</v>
      </c>
      <c r="B8" s="27"/>
      <c r="C8" s="26" t="s">
        <v>17</v>
      </c>
      <c r="D8" s="27"/>
      <c r="E8" s="26" t="s">
        <v>18</v>
      </c>
      <c r="F8" s="27"/>
      <c r="G8" s="26" t="s">
        <v>16</v>
      </c>
      <c r="H8" s="27"/>
      <c r="I8" s="2" t="s">
        <v>16</v>
      </c>
      <c r="J8" s="2" t="s">
        <v>16</v>
      </c>
      <c r="K8" s="2" t="s">
        <v>16</v>
      </c>
      <c r="L8" s="28" t="s">
        <v>19</v>
      </c>
      <c r="M8" s="25"/>
      <c r="N8" s="4" t="s">
        <v>20</v>
      </c>
      <c r="O8" s="4" t="s">
        <v>16</v>
      </c>
      <c r="P8" s="4" t="s">
        <v>21</v>
      </c>
      <c r="Q8" s="8">
        <f>Q9+Q27</f>
        <v>6417383201.9200001</v>
      </c>
      <c r="R8" s="24">
        <f t="shared" ref="R8:R30" si="0">P8-Q8</f>
        <v>15457211049.08</v>
      </c>
      <c r="S8" s="25"/>
      <c r="V8" s="9"/>
    </row>
    <row r="9" spans="1:22" ht="15" customHeight="1" x14ac:dyDescent="0.25">
      <c r="A9" s="26" t="s">
        <v>16</v>
      </c>
      <c r="B9" s="27"/>
      <c r="C9" s="26" t="s">
        <v>22</v>
      </c>
      <c r="D9" s="27"/>
      <c r="E9" s="26" t="s">
        <v>23</v>
      </c>
      <c r="F9" s="27"/>
      <c r="G9" s="26" t="s">
        <v>16</v>
      </c>
      <c r="H9" s="27"/>
      <c r="I9" s="2" t="s">
        <v>16</v>
      </c>
      <c r="J9" s="2" t="s">
        <v>16</v>
      </c>
      <c r="K9" s="2" t="s">
        <v>16</v>
      </c>
      <c r="L9" s="28" t="s">
        <v>24</v>
      </c>
      <c r="M9" s="25"/>
      <c r="N9" s="4" t="s">
        <v>25</v>
      </c>
      <c r="O9" s="4" t="s">
        <v>16</v>
      </c>
      <c r="P9" s="4" t="s">
        <v>26</v>
      </c>
      <c r="Q9" s="8">
        <f>Q10</f>
        <v>6417383201.9200001</v>
      </c>
      <c r="R9" s="24">
        <f t="shared" si="0"/>
        <v>12582119188.08</v>
      </c>
      <c r="S9" s="25"/>
      <c r="V9" s="10"/>
    </row>
    <row r="10" spans="1:22" ht="15" customHeight="1" x14ac:dyDescent="0.25">
      <c r="A10" s="26" t="s">
        <v>16</v>
      </c>
      <c r="B10" s="27"/>
      <c r="C10" s="26" t="s">
        <v>27</v>
      </c>
      <c r="D10" s="27"/>
      <c r="E10" s="26" t="s">
        <v>28</v>
      </c>
      <c r="F10" s="27"/>
      <c r="G10" s="26" t="s">
        <v>16</v>
      </c>
      <c r="H10" s="27"/>
      <c r="I10" s="2" t="s">
        <v>16</v>
      </c>
      <c r="J10" s="2" t="s">
        <v>16</v>
      </c>
      <c r="K10" s="2" t="s">
        <v>16</v>
      </c>
      <c r="L10" s="28" t="s">
        <v>24</v>
      </c>
      <c r="M10" s="25"/>
      <c r="N10" s="4" t="s">
        <v>25</v>
      </c>
      <c r="O10" s="4" t="s">
        <v>16</v>
      </c>
      <c r="P10" s="4" t="s">
        <v>26</v>
      </c>
      <c r="Q10" s="8">
        <f>Q11+Q14+Q18+Q24</f>
        <v>6417383201.9200001</v>
      </c>
      <c r="R10" s="24">
        <f t="shared" si="0"/>
        <v>12582119188.08</v>
      </c>
      <c r="S10" s="25"/>
    </row>
    <row r="11" spans="1:22" ht="15" customHeight="1" x14ac:dyDescent="0.25">
      <c r="A11" s="26" t="s">
        <v>16</v>
      </c>
      <c r="B11" s="27"/>
      <c r="C11" s="26" t="s">
        <v>29</v>
      </c>
      <c r="D11" s="27"/>
      <c r="E11" s="26" t="s">
        <v>30</v>
      </c>
      <c r="F11" s="27"/>
      <c r="G11" s="26" t="s">
        <v>16</v>
      </c>
      <c r="H11" s="27"/>
      <c r="I11" s="2" t="s">
        <v>16</v>
      </c>
      <c r="J11" s="2" t="s">
        <v>16</v>
      </c>
      <c r="K11" s="2" t="s">
        <v>16</v>
      </c>
      <c r="L11" s="28" t="s">
        <v>31</v>
      </c>
      <c r="M11" s="25"/>
      <c r="N11" s="4" t="s">
        <v>16</v>
      </c>
      <c r="O11" s="4" t="s">
        <v>16</v>
      </c>
      <c r="P11" s="4" t="s">
        <v>31</v>
      </c>
      <c r="Q11" s="8">
        <f>Q12</f>
        <v>33922350</v>
      </c>
      <c r="R11" s="24">
        <f t="shared" si="0"/>
        <v>30062650</v>
      </c>
      <c r="S11" s="25"/>
      <c r="V11" s="10"/>
    </row>
    <row r="12" spans="1:22" ht="15" customHeight="1" x14ac:dyDescent="0.25">
      <c r="A12" s="26" t="s">
        <v>16</v>
      </c>
      <c r="B12" s="27"/>
      <c r="C12" s="26" t="s">
        <v>32</v>
      </c>
      <c r="D12" s="27"/>
      <c r="E12" s="26" t="s">
        <v>33</v>
      </c>
      <c r="F12" s="27"/>
      <c r="G12" s="26" t="s">
        <v>16</v>
      </c>
      <c r="H12" s="27"/>
      <c r="I12" s="2" t="s">
        <v>16</v>
      </c>
      <c r="J12" s="2" t="s">
        <v>16</v>
      </c>
      <c r="K12" s="2" t="s">
        <v>16</v>
      </c>
      <c r="L12" s="28" t="s">
        <v>31</v>
      </c>
      <c r="M12" s="25"/>
      <c r="N12" s="4" t="s">
        <v>16</v>
      </c>
      <c r="O12" s="4" t="s">
        <v>16</v>
      </c>
      <c r="P12" s="4" t="s">
        <v>31</v>
      </c>
      <c r="Q12" s="8">
        <f>Q13</f>
        <v>33922350</v>
      </c>
      <c r="R12" s="24">
        <f t="shared" si="0"/>
        <v>30062650</v>
      </c>
      <c r="S12" s="25"/>
    </row>
    <row r="13" spans="1:22" ht="24.95" customHeight="1" x14ac:dyDescent="0.25">
      <c r="A13" s="29" t="s">
        <v>34</v>
      </c>
      <c r="B13" s="27"/>
      <c r="C13" s="29" t="s">
        <v>35</v>
      </c>
      <c r="D13" s="27"/>
      <c r="E13" s="29" t="s">
        <v>36</v>
      </c>
      <c r="F13" s="27"/>
      <c r="G13" s="29" t="s">
        <v>37</v>
      </c>
      <c r="H13" s="27"/>
      <c r="I13" s="3" t="s">
        <v>38</v>
      </c>
      <c r="J13" s="3" t="s">
        <v>16</v>
      </c>
      <c r="K13" s="3" t="s">
        <v>16</v>
      </c>
      <c r="L13" s="30" t="s">
        <v>31</v>
      </c>
      <c r="M13" s="25"/>
      <c r="N13" s="5" t="s">
        <v>16</v>
      </c>
      <c r="O13" s="5" t="s">
        <v>16</v>
      </c>
      <c r="P13" s="5" t="s">
        <v>31</v>
      </c>
      <c r="Q13" s="6">
        <f>8459950+25462400</f>
        <v>33922350</v>
      </c>
      <c r="R13" s="24">
        <f t="shared" si="0"/>
        <v>30062650</v>
      </c>
      <c r="S13" s="25"/>
    </row>
    <row r="14" spans="1:22" ht="24.95" customHeight="1" x14ac:dyDescent="0.25">
      <c r="A14" s="26" t="s">
        <v>16</v>
      </c>
      <c r="B14" s="27"/>
      <c r="C14" s="26" t="s">
        <v>39</v>
      </c>
      <c r="D14" s="27"/>
      <c r="E14" s="26" t="s">
        <v>40</v>
      </c>
      <c r="F14" s="27"/>
      <c r="G14" s="37" t="s">
        <v>16</v>
      </c>
      <c r="H14" s="38"/>
      <c r="I14" s="2" t="s">
        <v>16</v>
      </c>
      <c r="J14" s="2" t="s">
        <v>16</v>
      </c>
      <c r="K14" s="2" t="s">
        <v>16</v>
      </c>
      <c r="L14" s="35" t="s">
        <v>41</v>
      </c>
      <c r="M14" s="36"/>
      <c r="N14" s="4" t="s">
        <v>16</v>
      </c>
      <c r="O14" s="4" t="s">
        <v>16</v>
      </c>
      <c r="P14" s="4" t="s">
        <v>41</v>
      </c>
      <c r="Q14" s="7">
        <f>Q15</f>
        <v>452920670</v>
      </c>
      <c r="R14" s="24">
        <f t="shared" si="0"/>
        <v>567079330</v>
      </c>
      <c r="S14" s="25"/>
    </row>
    <row r="15" spans="1:22" ht="24.95" customHeight="1" x14ac:dyDescent="0.25">
      <c r="A15" s="26" t="s">
        <v>16</v>
      </c>
      <c r="B15" s="27"/>
      <c r="C15" s="26" t="s">
        <v>42</v>
      </c>
      <c r="D15" s="27"/>
      <c r="E15" s="26" t="s">
        <v>43</v>
      </c>
      <c r="F15" s="27"/>
      <c r="G15" s="26" t="s">
        <v>16</v>
      </c>
      <c r="H15" s="27"/>
      <c r="I15" s="2" t="s">
        <v>16</v>
      </c>
      <c r="J15" s="2" t="s">
        <v>16</v>
      </c>
      <c r="K15" s="2" t="s">
        <v>16</v>
      </c>
      <c r="L15" s="28" t="s">
        <v>44</v>
      </c>
      <c r="M15" s="25"/>
      <c r="N15" s="4" t="s">
        <v>16</v>
      </c>
      <c r="O15" s="4" t="s">
        <v>16</v>
      </c>
      <c r="P15" s="4" t="s">
        <v>44</v>
      </c>
      <c r="Q15" s="7">
        <f>Q16+Q17</f>
        <v>452920670</v>
      </c>
      <c r="R15" s="24">
        <f t="shared" si="0"/>
        <v>247079330</v>
      </c>
      <c r="S15" s="25"/>
      <c r="V15" s="9"/>
    </row>
    <row r="16" spans="1:22" ht="34.5" customHeight="1" x14ac:dyDescent="0.25">
      <c r="A16" s="29" t="s">
        <v>34</v>
      </c>
      <c r="B16" s="27"/>
      <c r="C16" s="29" t="s">
        <v>45</v>
      </c>
      <c r="D16" s="27"/>
      <c r="E16" s="29" t="s">
        <v>46</v>
      </c>
      <c r="F16" s="27"/>
      <c r="G16" s="29" t="s">
        <v>37</v>
      </c>
      <c r="H16" s="27"/>
      <c r="I16" s="3" t="s">
        <v>47</v>
      </c>
      <c r="J16" s="3" t="s">
        <v>16</v>
      </c>
      <c r="K16" s="3" t="s">
        <v>16</v>
      </c>
      <c r="L16" s="30" t="s">
        <v>44</v>
      </c>
      <c r="M16" s="25"/>
      <c r="N16" s="5" t="s">
        <v>16</v>
      </c>
      <c r="O16" s="5" t="s">
        <v>16</v>
      </c>
      <c r="P16" s="5" t="s">
        <v>44</v>
      </c>
      <c r="Q16" s="6">
        <f>274450670+28470000</f>
        <v>302920670</v>
      </c>
      <c r="R16" s="24">
        <f t="shared" si="0"/>
        <v>397079330</v>
      </c>
      <c r="S16" s="25"/>
      <c r="V16" s="9"/>
    </row>
    <row r="17" spans="1:23" ht="36" customHeight="1" x14ac:dyDescent="0.25">
      <c r="A17" s="29" t="s">
        <v>34</v>
      </c>
      <c r="B17" s="27"/>
      <c r="C17" s="29" t="s">
        <v>48</v>
      </c>
      <c r="D17" s="27"/>
      <c r="E17" s="29" t="s">
        <v>49</v>
      </c>
      <c r="F17" s="27"/>
      <c r="G17" s="29" t="s">
        <v>37</v>
      </c>
      <c r="H17" s="27"/>
      <c r="I17" s="3" t="s">
        <v>47</v>
      </c>
      <c r="J17" s="3" t="s">
        <v>16</v>
      </c>
      <c r="K17" s="3" t="s">
        <v>16</v>
      </c>
      <c r="L17" s="30" t="s">
        <v>50</v>
      </c>
      <c r="M17" s="25"/>
      <c r="N17" s="5" t="s">
        <v>16</v>
      </c>
      <c r="O17" s="5" t="s">
        <v>16</v>
      </c>
      <c r="P17" s="5" t="s">
        <v>50</v>
      </c>
      <c r="Q17" s="6">
        <v>150000000</v>
      </c>
      <c r="R17" s="24">
        <f t="shared" si="0"/>
        <v>170000000</v>
      </c>
      <c r="S17" s="25"/>
      <c r="V17" s="9"/>
    </row>
    <row r="18" spans="1:23" ht="24.95" customHeight="1" x14ac:dyDescent="0.25">
      <c r="A18" s="26" t="s">
        <v>16</v>
      </c>
      <c r="B18" s="27"/>
      <c r="C18" s="26" t="s">
        <v>51</v>
      </c>
      <c r="D18" s="27"/>
      <c r="E18" s="26" t="s">
        <v>52</v>
      </c>
      <c r="F18" s="27"/>
      <c r="G18" s="26" t="s">
        <v>16</v>
      </c>
      <c r="H18" s="27"/>
      <c r="I18" s="2" t="s">
        <v>16</v>
      </c>
      <c r="J18" s="2" t="s">
        <v>16</v>
      </c>
      <c r="K18" s="2" t="s">
        <v>16</v>
      </c>
      <c r="L18" s="28" t="s">
        <v>53</v>
      </c>
      <c r="M18" s="25"/>
      <c r="N18" s="4" t="s">
        <v>25</v>
      </c>
      <c r="O18" s="4" t="s">
        <v>16</v>
      </c>
      <c r="P18" s="4" t="s">
        <v>54</v>
      </c>
      <c r="Q18" s="7">
        <f>Q19+Q20+Q21+Q22+Q23</f>
        <v>5677388818.9200001</v>
      </c>
      <c r="R18" s="24">
        <f t="shared" si="0"/>
        <v>12238128571.08</v>
      </c>
      <c r="S18" s="25"/>
      <c r="V18" s="9"/>
    </row>
    <row r="19" spans="1:23" ht="24.95" customHeight="1" x14ac:dyDescent="0.25">
      <c r="A19" s="29" t="s">
        <v>34</v>
      </c>
      <c r="B19" s="27"/>
      <c r="C19" s="29" t="s">
        <v>55</v>
      </c>
      <c r="D19" s="27"/>
      <c r="E19" s="29" t="s">
        <v>56</v>
      </c>
      <c r="F19" s="27"/>
      <c r="G19" s="29" t="s">
        <v>37</v>
      </c>
      <c r="H19" s="27"/>
      <c r="I19" s="3" t="s">
        <v>57</v>
      </c>
      <c r="J19" s="3" t="s">
        <v>16</v>
      </c>
      <c r="K19" s="3" t="s">
        <v>16</v>
      </c>
      <c r="L19" s="30" t="s">
        <v>58</v>
      </c>
      <c r="M19" s="25"/>
      <c r="N19" s="5" t="s">
        <v>25</v>
      </c>
      <c r="O19" s="5" t="s">
        <v>16</v>
      </c>
      <c r="P19" s="5" t="s">
        <v>59</v>
      </c>
      <c r="Q19" s="6">
        <v>1574000000</v>
      </c>
      <c r="R19" s="24">
        <f t="shared" si="0"/>
        <v>2317414227</v>
      </c>
      <c r="S19" s="25"/>
    </row>
    <row r="20" spans="1:23" ht="24.95" customHeight="1" x14ac:dyDescent="0.25">
      <c r="A20" s="29" t="s">
        <v>34</v>
      </c>
      <c r="B20" s="27"/>
      <c r="C20" s="29" t="s">
        <v>60</v>
      </c>
      <c r="D20" s="27"/>
      <c r="E20" s="29" t="s">
        <v>61</v>
      </c>
      <c r="F20" s="27"/>
      <c r="G20" s="29" t="s">
        <v>37</v>
      </c>
      <c r="H20" s="27"/>
      <c r="I20" s="3" t="s">
        <v>62</v>
      </c>
      <c r="J20" s="3" t="s">
        <v>16</v>
      </c>
      <c r="K20" s="3" t="s">
        <v>16</v>
      </c>
      <c r="L20" s="30" t="s">
        <v>63</v>
      </c>
      <c r="M20" s="25"/>
      <c r="N20" s="5" t="s">
        <v>16</v>
      </c>
      <c r="O20" s="5" t="s">
        <v>16</v>
      </c>
      <c r="P20" s="5" t="s">
        <v>63</v>
      </c>
      <c r="Q20" s="6">
        <f>581562406+748325552</f>
        <v>1329887958</v>
      </c>
      <c r="R20" s="24">
        <f t="shared" si="0"/>
        <v>7971181752</v>
      </c>
      <c r="S20" s="25"/>
    </row>
    <row r="21" spans="1:23" ht="46.5" customHeight="1" x14ac:dyDescent="0.25">
      <c r="A21" s="29" t="s">
        <v>34</v>
      </c>
      <c r="B21" s="27"/>
      <c r="C21" s="29" t="s">
        <v>60</v>
      </c>
      <c r="D21" s="27"/>
      <c r="E21" s="29" t="s">
        <v>61</v>
      </c>
      <c r="F21" s="27"/>
      <c r="G21" s="29" t="s">
        <v>37</v>
      </c>
      <c r="H21" s="27"/>
      <c r="I21" s="3" t="s">
        <v>64</v>
      </c>
      <c r="J21" s="3" t="s">
        <v>16</v>
      </c>
      <c r="K21" s="3" t="s">
        <v>16</v>
      </c>
      <c r="L21" s="30" t="s">
        <v>65</v>
      </c>
      <c r="M21" s="25"/>
      <c r="N21" s="5" t="s">
        <v>16</v>
      </c>
      <c r="O21" s="5" t="s">
        <v>16</v>
      </c>
      <c r="P21" s="5" t="s">
        <v>65</v>
      </c>
      <c r="Q21" s="6">
        <f>694843368+743228359</f>
        <v>1438071727</v>
      </c>
      <c r="R21" s="24">
        <f t="shared" si="0"/>
        <v>384961726</v>
      </c>
      <c r="S21" s="25"/>
      <c r="V21" s="9"/>
      <c r="W21" s="10"/>
    </row>
    <row r="22" spans="1:23" ht="63.75" customHeight="1" x14ac:dyDescent="0.25">
      <c r="A22" s="29" t="s">
        <v>34</v>
      </c>
      <c r="B22" s="27"/>
      <c r="C22" s="29" t="s">
        <v>60</v>
      </c>
      <c r="D22" s="27"/>
      <c r="E22" s="29" t="s">
        <v>61</v>
      </c>
      <c r="F22" s="27"/>
      <c r="G22" s="29" t="s">
        <v>37</v>
      </c>
      <c r="H22" s="27"/>
      <c r="I22" s="3" t="s">
        <v>66</v>
      </c>
      <c r="J22" s="3" t="s">
        <v>16</v>
      </c>
      <c r="K22" s="3" t="s">
        <v>16</v>
      </c>
      <c r="L22" s="30" t="s">
        <v>67</v>
      </c>
      <c r="M22" s="25"/>
      <c r="N22" s="5" t="s">
        <v>16</v>
      </c>
      <c r="O22" s="5" t="s">
        <v>16</v>
      </c>
      <c r="P22" s="5" t="s">
        <v>67</v>
      </c>
      <c r="Q22" s="6">
        <v>125000000</v>
      </c>
      <c r="R22" s="24">
        <f t="shared" si="0"/>
        <v>375000000</v>
      </c>
      <c r="S22" s="25"/>
    </row>
    <row r="23" spans="1:23" ht="24.95" customHeight="1" x14ac:dyDescent="0.25">
      <c r="A23" s="29" t="s">
        <v>34</v>
      </c>
      <c r="B23" s="27"/>
      <c r="C23" s="29" t="s">
        <v>60</v>
      </c>
      <c r="D23" s="27"/>
      <c r="E23" s="29" t="s">
        <v>61</v>
      </c>
      <c r="F23" s="27"/>
      <c r="G23" s="31" t="s">
        <v>37</v>
      </c>
      <c r="H23" s="32"/>
      <c r="I23" s="13" t="s">
        <v>68</v>
      </c>
      <c r="J23" s="13" t="s">
        <v>16</v>
      </c>
      <c r="K23" s="13" t="s">
        <v>16</v>
      </c>
      <c r="L23" s="30" t="s">
        <v>69</v>
      </c>
      <c r="M23" s="25"/>
      <c r="N23" s="5" t="s">
        <v>16</v>
      </c>
      <c r="O23" s="5" t="s">
        <v>16</v>
      </c>
      <c r="P23" s="5" t="s">
        <v>69</v>
      </c>
      <c r="Q23" s="6">
        <f>1102746669+107682464.92</f>
        <v>1210429133.9200001</v>
      </c>
      <c r="R23" s="24">
        <f t="shared" si="0"/>
        <v>1189570866.0799999</v>
      </c>
      <c r="S23" s="25"/>
      <c r="V23" s="11"/>
      <c r="W23" s="12"/>
    </row>
    <row r="24" spans="1:23" ht="24.95" customHeight="1" x14ac:dyDescent="0.25">
      <c r="A24" s="26" t="s">
        <v>16</v>
      </c>
      <c r="B24" s="27"/>
      <c r="C24" s="26" t="s">
        <v>70</v>
      </c>
      <c r="D24" s="27"/>
      <c r="E24" s="26" t="s">
        <v>71</v>
      </c>
      <c r="F24" s="27"/>
      <c r="G24" s="26" t="s">
        <v>16</v>
      </c>
      <c r="H24" s="27"/>
      <c r="I24" s="2" t="s">
        <v>16</v>
      </c>
      <c r="J24" s="2" t="s">
        <v>16</v>
      </c>
      <c r="K24" s="2" t="s">
        <v>16</v>
      </c>
      <c r="L24" s="28" t="s">
        <v>72</v>
      </c>
      <c r="M24" s="25"/>
      <c r="N24" s="4" t="s">
        <v>16</v>
      </c>
      <c r="O24" s="4" t="s">
        <v>16</v>
      </c>
      <c r="P24" s="4" t="s">
        <v>72</v>
      </c>
      <c r="Q24" s="7">
        <f>Q25+Q26</f>
        <v>253151363</v>
      </c>
      <c r="R24" s="24">
        <f t="shared" si="0"/>
        <v>196493600</v>
      </c>
      <c r="S24" s="25"/>
      <c r="V24" s="12"/>
      <c r="W24" s="12"/>
    </row>
    <row r="25" spans="1:23" ht="24.95" customHeight="1" x14ac:dyDescent="0.25">
      <c r="A25" s="29" t="s">
        <v>34</v>
      </c>
      <c r="B25" s="27"/>
      <c r="C25" s="29" t="s">
        <v>73</v>
      </c>
      <c r="D25" s="27"/>
      <c r="E25" s="29" t="s">
        <v>74</v>
      </c>
      <c r="F25" s="27"/>
      <c r="G25" s="29" t="s">
        <v>37</v>
      </c>
      <c r="H25" s="27"/>
      <c r="I25" s="3" t="s">
        <v>62</v>
      </c>
      <c r="J25" s="3" t="s">
        <v>16</v>
      </c>
      <c r="K25" s="3" t="s">
        <v>16</v>
      </c>
      <c r="L25" s="30" t="s">
        <v>75</v>
      </c>
      <c r="M25" s="25"/>
      <c r="N25" s="5" t="s">
        <v>16</v>
      </c>
      <c r="O25" s="5" t="s">
        <v>16</v>
      </c>
      <c r="P25" s="5" t="s">
        <v>75</v>
      </c>
      <c r="Q25" s="16">
        <v>253151363</v>
      </c>
      <c r="R25" s="33">
        <f t="shared" si="0"/>
        <v>0</v>
      </c>
      <c r="S25" s="34"/>
      <c r="V25" s="11"/>
      <c r="W25" s="12"/>
    </row>
    <row r="26" spans="1:23" ht="24.95" customHeight="1" x14ac:dyDescent="0.25">
      <c r="A26" s="29" t="s">
        <v>34</v>
      </c>
      <c r="B26" s="27"/>
      <c r="C26" s="29" t="s">
        <v>73</v>
      </c>
      <c r="D26" s="27"/>
      <c r="E26" s="29" t="s">
        <v>74</v>
      </c>
      <c r="F26" s="27"/>
      <c r="G26" s="29" t="s">
        <v>37</v>
      </c>
      <c r="H26" s="27"/>
      <c r="I26" s="3" t="s">
        <v>76</v>
      </c>
      <c r="J26" s="3" t="s">
        <v>16</v>
      </c>
      <c r="K26" s="3" t="s">
        <v>16</v>
      </c>
      <c r="L26" s="30" t="s">
        <v>77</v>
      </c>
      <c r="M26" s="25"/>
      <c r="N26" s="5" t="s">
        <v>16</v>
      </c>
      <c r="O26" s="5" t="s">
        <v>16</v>
      </c>
      <c r="P26" s="5" t="s">
        <v>77</v>
      </c>
      <c r="Q26" s="5">
        <v>0</v>
      </c>
      <c r="R26" s="24">
        <f t="shared" si="0"/>
        <v>196493600</v>
      </c>
      <c r="S26" s="25"/>
    </row>
    <row r="27" spans="1:23" ht="24.95" customHeight="1" x14ac:dyDescent="0.25">
      <c r="A27" s="26" t="s">
        <v>16</v>
      </c>
      <c r="B27" s="27"/>
      <c r="C27" s="26" t="s">
        <v>78</v>
      </c>
      <c r="D27" s="27"/>
      <c r="E27" s="26" t="s">
        <v>79</v>
      </c>
      <c r="F27" s="27"/>
      <c r="G27" s="26" t="s">
        <v>16</v>
      </c>
      <c r="H27" s="27"/>
      <c r="I27" s="2" t="s">
        <v>16</v>
      </c>
      <c r="J27" s="2" t="s">
        <v>16</v>
      </c>
      <c r="K27" s="2" t="s">
        <v>16</v>
      </c>
      <c r="L27" s="28" t="s">
        <v>16</v>
      </c>
      <c r="M27" s="25"/>
      <c r="N27" s="4" t="s">
        <v>80</v>
      </c>
      <c r="O27" s="4" t="s">
        <v>16</v>
      </c>
      <c r="P27" s="4" t="s">
        <v>80</v>
      </c>
      <c r="Q27" s="4">
        <f>Q28+Q29+Q30</f>
        <v>0</v>
      </c>
      <c r="R27" s="24">
        <f t="shared" si="0"/>
        <v>2425446898</v>
      </c>
      <c r="S27" s="25"/>
    </row>
    <row r="28" spans="1:23" ht="24.95" customHeight="1" x14ac:dyDescent="0.25">
      <c r="A28" s="29" t="s">
        <v>34</v>
      </c>
      <c r="B28" s="27"/>
      <c r="C28" s="29" t="s">
        <v>81</v>
      </c>
      <c r="D28" s="27"/>
      <c r="E28" s="29" t="s">
        <v>82</v>
      </c>
      <c r="F28" s="27"/>
      <c r="G28" s="29" t="s">
        <v>37</v>
      </c>
      <c r="H28" s="27"/>
      <c r="I28" s="3" t="s">
        <v>83</v>
      </c>
      <c r="J28" s="3" t="s">
        <v>16</v>
      </c>
      <c r="K28" s="3" t="s">
        <v>16</v>
      </c>
      <c r="L28" s="30" t="s">
        <v>16</v>
      </c>
      <c r="M28" s="25"/>
      <c r="N28" s="5" t="s">
        <v>84</v>
      </c>
      <c r="O28" s="5" t="s">
        <v>16</v>
      </c>
      <c r="P28" s="5" t="s">
        <v>84</v>
      </c>
      <c r="Q28" s="5">
        <v>0</v>
      </c>
      <c r="R28" s="24">
        <f t="shared" si="0"/>
        <v>877135971</v>
      </c>
      <c r="S28" s="25"/>
    </row>
    <row r="29" spans="1:23" ht="24.95" customHeight="1" x14ac:dyDescent="0.25">
      <c r="A29" s="29" t="s">
        <v>34</v>
      </c>
      <c r="B29" s="27"/>
      <c r="C29" s="29" t="s">
        <v>81</v>
      </c>
      <c r="D29" s="27"/>
      <c r="E29" s="29" t="s">
        <v>82</v>
      </c>
      <c r="F29" s="27"/>
      <c r="G29" s="29" t="s">
        <v>37</v>
      </c>
      <c r="H29" s="27"/>
      <c r="I29" s="3" t="s">
        <v>85</v>
      </c>
      <c r="J29" s="3" t="s">
        <v>16</v>
      </c>
      <c r="K29" s="3" t="s">
        <v>16</v>
      </c>
      <c r="L29" s="30" t="s">
        <v>16</v>
      </c>
      <c r="M29" s="25"/>
      <c r="N29" s="5" t="s">
        <v>86</v>
      </c>
      <c r="O29" s="5" t="s">
        <v>16</v>
      </c>
      <c r="P29" s="5" t="s">
        <v>86</v>
      </c>
      <c r="Q29" s="5">
        <v>0</v>
      </c>
      <c r="R29" s="24">
        <f t="shared" si="0"/>
        <v>1394951672</v>
      </c>
      <c r="S29" s="25"/>
    </row>
    <row r="30" spans="1:23" ht="24.95" customHeight="1" x14ac:dyDescent="0.25">
      <c r="A30" s="29" t="s">
        <v>34</v>
      </c>
      <c r="B30" s="27"/>
      <c r="C30" s="29" t="s">
        <v>81</v>
      </c>
      <c r="D30" s="27"/>
      <c r="E30" s="29" t="s">
        <v>82</v>
      </c>
      <c r="F30" s="27"/>
      <c r="G30" s="29" t="s">
        <v>37</v>
      </c>
      <c r="H30" s="27"/>
      <c r="I30" s="3" t="s">
        <v>87</v>
      </c>
      <c r="J30" s="3" t="s">
        <v>16</v>
      </c>
      <c r="K30" s="3" t="s">
        <v>16</v>
      </c>
      <c r="L30" s="30" t="s">
        <v>16</v>
      </c>
      <c r="M30" s="25"/>
      <c r="N30" s="5" t="s">
        <v>88</v>
      </c>
      <c r="O30" s="5" t="s">
        <v>16</v>
      </c>
      <c r="P30" s="5" t="s">
        <v>88</v>
      </c>
      <c r="Q30" s="5">
        <v>0</v>
      </c>
      <c r="R30" s="24">
        <f t="shared" si="0"/>
        <v>153359255</v>
      </c>
      <c r="S30" s="25"/>
    </row>
    <row r="31" spans="1:23" ht="0" hidden="1" customHeight="1" x14ac:dyDescent="0.25"/>
    <row r="39" spans="5:13" x14ac:dyDescent="0.25">
      <c r="E39" s="14" t="s">
        <v>89</v>
      </c>
      <c r="F39" s="15"/>
      <c r="G39" s="14"/>
      <c r="H39" s="14"/>
      <c r="I39" s="14"/>
      <c r="K39" s="14" t="s">
        <v>90</v>
      </c>
      <c r="L39" s="14"/>
      <c r="M39" s="14"/>
    </row>
    <row r="40" spans="5:13" x14ac:dyDescent="0.25">
      <c r="E40" t="s">
        <v>98</v>
      </c>
      <c r="F40" s="15"/>
      <c r="H40" s="14"/>
      <c r="I40" s="14"/>
      <c r="K40" t="s">
        <v>91</v>
      </c>
      <c r="L40" s="14"/>
      <c r="M40" s="14"/>
    </row>
    <row r="41" spans="5:13" x14ac:dyDescent="0.25">
      <c r="E41" t="s">
        <v>92</v>
      </c>
      <c r="F41" s="14"/>
      <c r="H41" s="14"/>
      <c r="I41" s="14"/>
      <c r="K41" t="s">
        <v>93</v>
      </c>
      <c r="L41" s="14"/>
      <c r="M41" s="14"/>
    </row>
    <row r="42" spans="5:13" x14ac:dyDescent="0.25">
      <c r="H42" s="14"/>
      <c r="I42" s="14"/>
      <c r="K42" t="s">
        <v>94</v>
      </c>
      <c r="L42" s="14"/>
      <c r="M42" s="14"/>
    </row>
    <row r="45" spans="5:13" x14ac:dyDescent="0.25">
      <c r="E45" s="14" t="s">
        <v>97</v>
      </c>
      <c r="F45" s="14"/>
      <c r="G45" s="14"/>
    </row>
    <row r="46" spans="5:13" x14ac:dyDescent="0.25">
      <c r="E46" t="s">
        <v>95</v>
      </c>
      <c r="F46" s="14"/>
      <c r="G46" s="14"/>
    </row>
    <row r="47" spans="5:13" x14ac:dyDescent="0.25">
      <c r="E47" t="s">
        <v>96</v>
      </c>
      <c r="F47" s="14"/>
      <c r="G47" s="14"/>
    </row>
    <row r="48" spans="5:13" x14ac:dyDescent="0.25">
      <c r="E48" t="s">
        <v>94</v>
      </c>
      <c r="F48" s="14"/>
      <c r="G48" s="14"/>
    </row>
  </sheetData>
  <mergeCells count="148">
    <mergeCell ref="R30:S30"/>
    <mergeCell ref="L14:M14"/>
    <mergeCell ref="G14:H14"/>
    <mergeCell ref="A30:B30"/>
    <mergeCell ref="C30:D30"/>
    <mergeCell ref="E30:F30"/>
    <mergeCell ref="G30:H30"/>
    <mergeCell ref="L30:M30"/>
    <mergeCell ref="R28:S28"/>
    <mergeCell ref="A29:B29"/>
    <mergeCell ref="C29:D29"/>
    <mergeCell ref="E29:F29"/>
    <mergeCell ref="G29:H29"/>
    <mergeCell ref="L29:M29"/>
    <mergeCell ref="R29:S29"/>
    <mergeCell ref="A28:B28"/>
    <mergeCell ref="C28:D28"/>
    <mergeCell ref="E28:F28"/>
    <mergeCell ref="G28:H28"/>
    <mergeCell ref="L28:M28"/>
    <mergeCell ref="R26:S26"/>
    <mergeCell ref="A27:B27"/>
    <mergeCell ref="C27:D27"/>
    <mergeCell ref="E27:F27"/>
    <mergeCell ref="G27:H27"/>
    <mergeCell ref="L27:M27"/>
    <mergeCell ref="R27:S27"/>
    <mergeCell ref="A26:B26"/>
    <mergeCell ref="C26:D26"/>
    <mergeCell ref="E26:F26"/>
    <mergeCell ref="G26:H26"/>
    <mergeCell ref="L26:M26"/>
    <mergeCell ref="R24:S24"/>
    <mergeCell ref="A25:B25"/>
    <mergeCell ref="C25:D25"/>
    <mergeCell ref="E25:F25"/>
    <mergeCell ref="G25:H25"/>
    <mergeCell ref="L25:M25"/>
    <mergeCell ref="R25:S25"/>
    <mergeCell ref="A24:B24"/>
    <mergeCell ref="C24:D24"/>
    <mergeCell ref="E24:F24"/>
    <mergeCell ref="G24:H24"/>
    <mergeCell ref="L24:M24"/>
    <mergeCell ref="R22:S22"/>
    <mergeCell ref="A23:B23"/>
    <mergeCell ref="C23:D23"/>
    <mergeCell ref="E23:F23"/>
    <mergeCell ref="G23:H23"/>
    <mergeCell ref="L23:M23"/>
    <mergeCell ref="R23:S23"/>
    <mergeCell ref="A22:B22"/>
    <mergeCell ref="C22:D22"/>
    <mergeCell ref="E22:F22"/>
    <mergeCell ref="G22:H22"/>
    <mergeCell ref="L22:M22"/>
    <mergeCell ref="R20:S20"/>
    <mergeCell ref="A21:B21"/>
    <mergeCell ref="C21:D21"/>
    <mergeCell ref="E21:F21"/>
    <mergeCell ref="G21:H21"/>
    <mergeCell ref="L21:M21"/>
    <mergeCell ref="R21:S21"/>
    <mergeCell ref="A20:B20"/>
    <mergeCell ref="C20:D20"/>
    <mergeCell ref="E20:F20"/>
    <mergeCell ref="G20:H20"/>
    <mergeCell ref="L20:M20"/>
    <mergeCell ref="R18:S18"/>
    <mergeCell ref="A19:B19"/>
    <mergeCell ref="C19:D19"/>
    <mergeCell ref="E19:F19"/>
    <mergeCell ref="G19:H19"/>
    <mergeCell ref="L19:M19"/>
    <mergeCell ref="R19:S19"/>
    <mergeCell ref="A18:B18"/>
    <mergeCell ref="C18:D18"/>
    <mergeCell ref="E18:F18"/>
    <mergeCell ref="G18:H18"/>
    <mergeCell ref="L18:M18"/>
    <mergeCell ref="R16:S16"/>
    <mergeCell ref="A17:B17"/>
    <mergeCell ref="C17:D17"/>
    <mergeCell ref="E17:F17"/>
    <mergeCell ref="G17:H17"/>
    <mergeCell ref="L17:M17"/>
    <mergeCell ref="R17:S17"/>
    <mergeCell ref="A16:B16"/>
    <mergeCell ref="C16:D16"/>
    <mergeCell ref="E16:F16"/>
    <mergeCell ref="G16:H16"/>
    <mergeCell ref="L16:M16"/>
    <mergeCell ref="R14:S14"/>
    <mergeCell ref="A15:B15"/>
    <mergeCell ref="C15:D15"/>
    <mergeCell ref="E15:F15"/>
    <mergeCell ref="G15:H15"/>
    <mergeCell ref="L15:M15"/>
    <mergeCell ref="R15:S15"/>
    <mergeCell ref="A14:B14"/>
    <mergeCell ref="C14:D14"/>
    <mergeCell ref="E14:F14"/>
    <mergeCell ref="R12:S12"/>
    <mergeCell ref="A13:B13"/>
    <mergeCell ref="C13:D13"/>
    <mergeCell ref="E13:F13"/>
    <mergeCell ref="G13:H13"/>
    <mergeCell ref="L13:M13"/>
    <mergeCell ref="R13:S13"/>
    <mergeCell ref="A12:B12"/>
    <mergeCell ref="C12:D12"/>
    <mergeCell ref="E12:F12"/>
    <mergeCell ref="G12:H12"/>
    <mergeCell ref="L12:M12"/>
    <mergeCell ref="R10:S10"/>
    <mergeCell ref="A11:B11"/>
    <mergeCell ref="C11:D11"/>
    <mergeCell ref="E11:F11"/>
    <mergeCell ref="G11:H11"/>
    <mergeCell ref="L11:M11"/>
    <mergeCell ref="R11:S11"/>
    <mergeCell ref="A10:B10"/>
    <mergeCell ref="C10:D10"/>
    <mergeCell ref="E10:F10"/>
    <mergeCell ref="G10:H10"/>
    <mergeCell ref="L10:M10"/>
    <mergeCell ref="R8:S8"/>
    <mergeCell ref="A9:B9"/>
    <mergeCell ref="C9:D9"/>
    <mergeCell ref="E9:F9"/>
    <mergeCell ref="G9:H9"/>
    <mergeCell ref="L9:M9"/>
    <mergeCell ref="R9:S9"/>
    <mergeCell ref="A8:B8"/>
    <mergeCell ref="C8:D8"/>
    <mergeCell ref="E8:F8"/>
    <mergeCell ref="G8:H8"/>
    <mergeCell ref="L8:M8"/>
    <mergeCell ref="B1:C3"/>
    <mergeCell ref="H1:L2"/>
    <mergeCell ref="S1:U1"/>
    <mergeCell ref="A5:E5"/>
    <mergeCell ref="A7:B7"/>
    <mergeCell ref="C7:D7"/>
    <mergeCell ref="E7:F7"/>
    <mergeCell ref="G7:H7"/>
    <mergeCell ref="L7:M7"/>
    <mergeCell ref="R7:S7"/>
  </mergeCells>
  <pageMargins left="0.39370078740157499" right="0.196850393700787" top="0.39370078740157499" bottom="0.94922440944881903" header="0.39370078740157499" footer="0.39370078740157499"/>
  <pageSetup orientation="landscape" horizontalDpi="300" verticalDpi="300"/>
  <headerFooter alignWithMargins="0">
    <oddFooter>&amp;L&amp;"Arial,Regular"&amp;8 Apolo Ultra - Gestión Financiera Pública &amp;C&amp;"Arial,Regular"&amp;8Pagina: &amp;P / &amp;N</oddFooter>
  </headerFooter>
  <ignoredErrors>
    <ignoredError sqref="L8:P8 L24:P24 L22:P22 L20:P20 L19:P19 L21:P21 L27:P27 L25:P25 L17:P17 L16:P16 L23:P23 L14:P14 L13:P13 L26:P26 L30:P30 L28:P28 L29:P29 L18:P18 L15:P15 L12:P12 L11:P11 L10:P10 L9:P9" numberStoredAsText="1"/>
    <ignoredError sqref="Q10 Q13" formula="1"/>
    <ignoredError sqref="S8" evalError="1" numberStoredAsText="1"/>
    <ignoredError sqref="S28 S9 S10 S11 S12 S13 S14 S15 S16 S17 S18 S19 S20 S21 S22 S23 S24 S25 S26 S27 S30 S29" evalError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E7" sqref="E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AsuEjecucionPresupuestalIngreso</vt:lpstr>
      <vt:lpstr>Hoja1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Otalora</dc:creator>
  <cp:lastModifiedBy>Jairo Otalora</cp:lastModifiedBy>
  <dcterms:created xsi:type="dcterms:W3CDTF">2025-04-07T19:00:26Z</dcterms:created>
  <dcterms:modified xsi:type="dcterms:W3CDTF">2025-04-16T17:08:34Z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