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_ADMIN\Desktop\"/>
    </mc:Choice>
  </mc:AlternateContent>
  <bookViews>
    <workbookView xWindow="0" yWindow="0" windowWidth="20490" windowHeight="7620" firstSheet="1"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6" l="1"/>
  <c r="AE36" i="1"/>
  <c r="AC36" i="1"/>
  <c r="U10" i="1" l="1"/>
  <c r="U11" i="1"/>
  <c r="X11" i="1" s="1"/>
  <c r="U12" i="1"/>
  <c r="X12" i="1" s="1"/>
  <c r="U13" i="1"/>
  <c r="X13" i="1" s="1"/>
  <c r="U15" i="1"/>
  <c r="X15" i="1" s="1"/>
  <c r="U18" i="1"/>
  <c r="X18" i="1" s="1"/>
  <c r="U19" i="1"/>
  <c r="X19" i="1" s="1"/>
  <c r="U20" i="1"/>
  <c r="X20" i="1" s="1"/>
  <c r="U22" i="1"/>
  <c r="X22" i="1" s="1"/>
  <c r="U23" i="1"/>
  <c r="X23" i="1" s="1"/>
  <c r="U25" i="1"/>
  <c r="X25" i="1" s="1"/>
  <c r="U26" i="1"/>
  <c r="U27" i="1"/>
  <c r="X27" i="1" s="1"/>
  <c r="U28" i="1"/>
  <c r="X28" i="1" s="1"/>
  <c r="U29" i="1"/>
  <c r="X29" i="1" s="1"/>
  <c r="U31" i="1"/>
  <c r="X31" i="1" s="1"/>
  <c r="U32" i="1"/>
  <c r="X32" i="1" s="1"/>
  <c r="U33" i="1"/>
  <c r="X33" i="1" s="1"/>
  <c r="U34" i="1"/>
  <c r="X34" i="1" s="1"/>
  <c r="U35" i="1"/>
  <c r="X35" i="1" s="1"/>
  <c r="U37" i="1"/>
  <c r="X37" i="1" s="1"/>
  <c r="U39" i="1"/>
  <c r="X39" i="1" s="1"/>
  <c r="U9" i="1"/>
  <c r="X9" i="1" s="1"/>
  <c r="X10" i="1"/>
  <c r="X26" i="1"/>
  <c r="U17" i="1"/>
  <c r="X17" i="1" s="1"/>
  <c r="Y14" i="1"/>
  <c r="U14" i="1" s="1"/>
  <c r="X14" i="1" s="1"/>
  <c r="W42" i="6"/>
  <c r="W43" i="6"/>
  <c r="W44" i="6"/>
  <c r="W45" i="6"/>
  <c r="W46" i="6"/>
  <c r="W47" i="6"/>
  <c r="W48" i="6"/>
  <c r="W49" i="6"/>
  <c r="W51" i="6"/>
  <c r="W52" i="6"/>
  <c r="W53" i="6"/>
  <c r="W54" i="6"/>
  <c r="W55" i="6"/>
  <c r="W56" i="6"/>
  <c r="W57" i="6"/>
  <c r="W59" i="6"/>
  <c r="W60" i="6"/>
  <c r="W61" i="6"/>
  <c r="W62" i="6"/>
  <c r="W63" i="6"/>
  <c r="W64" i="6"/>
  <c r="W65" i="6"/>
  <c r="W67" i="6"/>
  <c r="W68" i="6"/>
  <c r="W69" i="6"/>
  <c r="W70" i="6"/>
  <c r="W71" i="6"/>
  <c r="W72" i="6"/>
  <c r="W73" i="6"/>
  <c r="W74" i="6"/>
  <c r="W75" i="6"/>
  <c r="W76" i="6"/>
  <c r="W77" i="6"/>
  <c r="W78" i="6"/>
  <c r="W80" i="6"/>
  <c r="W81" i="6"/>
  <c r="W82" i="6"/>
  <c r="W83" i="6"/>
  <c r="W84" i="6"/>
  <c r="W85" i="6"/>
  <c r="W86" i="6"/>
  <c r="W87" i="6"/>
  <c r="W88" i="6"/>
  <c r="W89" i="6"/>
  <c r="W90" i="6"/>
  <c r="W91" i="6"/>
  <c r="W92" i="6"/>
  <c r="W93" i="6"/>
  <c r="W94" i="6"/>
  <c r="W95" i="6"/>
  <c r="W96" i="6"/>
  <c r="W97" i="6"/>
  <c r="W98" i="6"/>
  <c r="W99" i="6"/>
  <c r="W100" i="6"/>
  <c r="AE86" i="6"/>
  <c r="AE85" i="6"/>
  <c r="AE84" i="6"/>
  <c r="AE83" i="6"/>
  <c r="AE82" i="6"/>
  <c r="AE70" i="6"/>
  <c r="W40" i="6"/>
  <c r="W39" i="6"/>
  <c r="W38" i="6"/>
  <c r="W36" i="6"/>
  <c r="W35" i="6"/>
  <c r="W33" i="6"/>
  <c r="W32" i="6"/>
  <c r="W30" i="6"/>
  <c r="W29" i="6"/>
  <c r="W28" i="6"/>
  <c r="W23" i="6"/>
  <c r="W19" i="6"/>
  <c r="W16" i="6"/>
  <c r="W15" i="6"/>
  <c r="W14" i="6"/>
  <c r="W13" i="6"/>
  <c r="W12" i="6"/>
  <c r="W11" i="6"/>
  <c r="W10" i="6"/>
  <c r="W9" i="6"/>
  <c r="S32" i="6"/>
  <c r="T32" i="6" s="1"/>
  <c r="S30" i="6"/>
  <c r="T30" i="6" s="1"/>
  <c r="S29" i="6"/>
  <c r="T29" i="6" s="1"/>
  <c r="S28" i="6"/>
  <c r="T28" i="6" s="1"/>
  <c r="S23" i="6"/>
  <c r="T23" i="6" s="1"/>
  <c r="S19" i="6"/>
  <c r="T19" i="6" s="1"/>
  <c r="S10" i="6"/>
  <c r="T10" i="6" s="1"/>
  <c r="S11" i="6"/>
  <c r="T11" i="6" s="1"/>
  <c r="S12" i="6"/>
  <c r="T12" i="6" s="1"/>
  <c r="S13" i="6"/>
  <c r="T13" i="6" s="1"/>
  <c r="S14" i="6"/>
  <c r="T14" i="6" s="1"/>
  <c r="S15" i="6"/>
  <c r="T15" i="6" s="1"/>
  <c r="S16" i="6"/>
  <c r="T16" i="6" s="1"/>
  <c r="S9" i="6"/>
  <c r="T9" i="6" s="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Kelly</author>
  </authors>
  <commentList>
    <comment ref="M8" authorId="0" shapeId="0">
      <text>
        <r>
          <rPr>
            <b/>
            <sz val="9"/>
            <color indexed="81"/>
            <rFont val="Tahoma"/>
            <family val="2"/>
          </rPr>
          <t>USUARIO:
1. BIEN
2. SERVICIO</t>
        </r>
        <r>
          <rPr>
            <sz val="9"/>
            <color indexed="81"/>
            <rFont val="Tahoma"/>
            <family val="2"/>
          </rPr>
          <t xml:space="preserve">
</t>
        </r>
      </text>
    </comment>
    <comment ref="Y10" authorId="1" shapeId="0">
      <text>
        <r>
          <rPr>
            <b/>
            <sz val="9"/>
            <color indexed="81"/>
            <rFont val="Tahoma"/>
            <family val="2"/>
          </rPr>
          <t>Kelly:</t>
        </r>
        <r>
          <rPr>
            <sz val="9"/>
            <color indexed="81"/>
            <rFont val="Tahoma"/>
            <family val="2"/>
          </rPr>
          <t xml:space="preserve">
VERIFICAR PORQUE ES 1 SOLO. ES EL TAM?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<sst xmlns="http://schemas.openxmlformats.org/spreadsheetml/2006/main" count="1334" uniqueCount="658">
  <si>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</si>
  <si>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</si>
  <si>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</si>
  <si>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</si>
  <si>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</si>
  <si>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</si>
  <si>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</si>
  <si>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</si>
  <si>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</si>
  <si>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</si>
  <si>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</si>
  <si>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</si>
  <si>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</si>
  <si>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</si>
  <si>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</si>
  <si>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</si>
  <si>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</si>
  <si>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</si>
  <si>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</si>
  <si>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</si>
  <si>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</si>
  <si>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</si>
  <si>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</si>
  <si>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</si>
  <si>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</si>
  <si>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</si>
  <si>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</si>
  <si>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</si>
  <si>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</si>
  <si>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</si>
  <si>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</si>
  <si>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</si>
  <si>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</si>
  <si>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</si>
  <si>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</si>
  <si>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</si>
  <si>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</si>
  <si>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</si>
  <si>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</si>
  <si>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</si>
  <si>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</si>
  <si>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</si>
  <si>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</si>
  <si>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</si>
  <si>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</si>
  <si>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</si>
  <si>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</si>
  <si>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</si>
  <si>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</si>
  <si>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</si>
  <si>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</si>
  <si>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</si>
  <si>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</si>
  <si>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</si>
  <si>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</si>
  <si>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</si>
  <si>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</si>
  <si>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</si>
  <si>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</si>
  <si>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</si>
  <si>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</si>
  <si>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</si>
  <si>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</si>
  <si>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</si>
  <si>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</si>
  <si>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</si>
  <si>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</si>
  <si>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</si>
  <si>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</si>
  <si>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</si>
  <si>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</si>
  <si>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</si>
  <si>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</si>
  <si>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</si>
  <si>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</si>
  <si>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</si>
  <si>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</si>
  <si>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</si>
  <si>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</si>
  <si>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</si>
  <si>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</si>
  <si>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</si>
  <si>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</si>
  <si>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</si>
  <si>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</si>
  <si>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</si>
  <si>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</si>
  <si>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</si>
  <si>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</si>
  <si>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</si>
  <si>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</si>
  <si>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</si>
  <si>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</si>
  <si>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</si>
  <si>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</si>
  <si>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</si>
  <si>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</si>
  <si>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</si>
  <si>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</si>
  <si>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</si>
  <si>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</si>
  <si>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</si>
  <si>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</si>
  <si>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</si>
  <si>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</si>
  <si>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</si>
  <si>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</si>
  <si>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</si>
  <si>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</si>
  <si>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</si>
  <si>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</si>
  <si>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</si>
  <si>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</si>
  <si>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</si>
  <si>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</si>
  <si>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</si>
  <si>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</si>
  <si>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</si>
  <si>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</si>
  <si>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</si>
  <si>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</si>
  <si>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</si>
  <si>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</si>
  <si>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</si>
  <si>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</si>
  <si>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</si>
  <si>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</si>
  <si>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</si>
  <si>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</si>
  <si>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</si>
  <si>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</si>
  <si>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</si>
  <si>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</si>
  <si>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</si>
  <si>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</si>
  <si>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</si>
  <si>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</si>
  <si>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</si>
  <si>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</si>
  <si>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</si>
  <si>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</si>
  <si>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</si>
  <si>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</si>
  <si>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</si>
  <si>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</si>
  <si>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</si>
  <si>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</si>
  <si>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</si>
  <si>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</si>
  <si>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</si>
  <si>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</si>
  <si>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</si>
  <si>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</si>
  <si>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</si>
  <si>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</si>
  <si>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</si>
  <si>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</si>
  <si>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</si>
  <si>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</si>
  <si>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</si>
  <si>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</si>
  <si>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</si>
  <si>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</si>
  <si>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</si>
  <si>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</si>
  <si>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</si>
  <si>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</si>
  <si>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</si>
  <si>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</si>
  <si>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</si>
  <si>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</si>
  <si>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</si>
  <si>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</si>
  <si>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</si>
  <si>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</si>
  <si>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</si>
  <si>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</si>
  <si>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</si>
  <si>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</si>
  <si>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</si>
  <si>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</si>
  <si>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</si>
  <si>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</si>
  <si>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</si>
  <si>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</si>
  <si>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</si>
  <si>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</si>
  <si>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</si>
  <si>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</si>
  <si>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</si>
  <si>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</si>
  <si>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</si>
  <si>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</si>
  <si>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</si>
  <si>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</si>
  <si>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</si>
  <si>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</si>
  <si>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</si>
  <si>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</si>
  <si>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</si>
  <si>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</si>
  <si>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</si>
  <si>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</si>
  <si>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</si>
  <si>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</si>
  <si>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</si>
  <si>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</si>
  <si>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</si>
  <si>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</si>
  <si>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</si>
  <si>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</si>
  <si>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</si>
  <si>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</si>
  <si>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</si>
  <si>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</si>
  <si>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AVANCES ACTIVIDADES DE PROYECTO</t>
  </si>
  <si>
    <t>PRESUPUESTO EJECUTADO MARZO COMPROMISOS</t>
  </si>
  <si>
    <t>REPORTE ACTIVIDADES PROYECTO DE  ENERO A MARZO 2025</t>
  </si>
  <si>
    <t>REPORTE ACTIVIDADES PROYECTO DE  ABRIL A JUNIO 2025</t>
  </si>
  <si>
    <t>REPORTE ACTIVIDADES PROYECTO DE  JULIO A SEPTIEMBRE 2025</t>
  </si>
  <si>
    <t>REPORTE ACTIVIDADES PROYECTO DE  OCTUBRE A DICIEMBRE 2025</t>
  </si>
  <si>
    <t>PRESUPUESTO EJECUTADO JUNIO COMPROMISOS</t>
  </si>
  <si>
    <t>PRESUPUESTO EJECUTADO MARZO OBLIGACIONES</t>
  </si>
  <si>
    <t>PRESUPUESTO EJECUTADO JUNIO OBLIGACIONES</t>
  </si>
  <si>
    <t>PRESUPUESTO EJECUTADO SEPTIEMBRE COMPROMISOS</t>
  </si>
  <si>
    <t>PRESUPUESTO EJECUTADO SEPTIEMBRE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</si>
  <si>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</si>
  <si>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</si>
  <si>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</si>
  <si>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</si>
  <si>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</si>
  <si>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</si>
  <si>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ACUMULADO ACTIVIDAD DE PROYECTO 2025</t>
  </si>
  <si>
    <t>OBSERVACIONES</t>
  </si>
  <si>
    <t>PROGRAMACIÓN META PRODUCTO 2024</t>
  </si>
  <si>
    <t>ACUMULADO 2025</t>
  </si>
  <si>
    <t>ACUMULADO 2026</t>
  </si>
  <si>
    <t>ACUMULADO 2027</t>
  </si>
  <si>
    <t xml:space="preserve">DATOS GENERALES </t>
  </si>
  <si>
    <t>PROGRAMACIÓN META PRODUCTO</t>
  </si>
  <si>
    <t>ACUMULADOS</t>
  </si>
  <si>
    <t>REPORTES META PRODUCTO</t>
  </si>
  <si>
    <t>REPORTE META PRODUCTO A  MARZO 2025</t>
  </si>
  <si>
    <t>REPORTE META PRODUCTO A  SEPTIEMBRE 2025</t>
  </si>
  <si>
    <t>REPORTE META PRODUCTO A DICIEMBRE 2025</t>
  </si>
  <si>
    <t>REPORTE META PRODUCTO A JUNIO 2025</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</si>
  <si>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</si>
  <si>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</si>
  <si>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</si>
  <si>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INSTITUTO DE PATRIMONIO Y CULTURA DE CARTAGENA DE INDIAS </t>
  </si>
  <si>
    <t>Incrementar a 35% el porcentaje de usuarios participantes en procesos de promoción de lectura en las bibliotecas del Distrito</t>
  </si>
  <si>
    <t>ESCENARIOS CULTURALES VIVOS PARA TRANSFORMAR</t>
  </si>
  <si>
    <t>Dotar de mobiliario y equipo y mantener en funcionamiento dieciocho (18) bibliotecas</t>
  </si>
  <si>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</si>
  <si>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</si>
  <si>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</si>
  <si>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</si>
  <si>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Mejorar, adecuar y/o dotar treinta y cuatro (34) infraestructuras culturales accesibles, inclusivas y diversas</t>
  </si>
  <si>
    <t>Adecuar la infraestructura cultural para el desarrollo de actividades culturales, académicas y lúdico-educativas</t>
  </si>
  <si>
    <t>2. Infraestructuras culturales dotadas</t>
  </si>
  <si>
    <t xml:space="preserve">
02-03-01</t>
  </si>
  <si>
    <t>Vincular a trescientas seis mil cincuenta y nueve (306.059) personas de manera efectiva a los procesos de lenguaje, lectura, escritura y oralidad</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</si>
  <si>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</si>
  <si>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</si>
  <si>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</si>
  <si>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</si>
  <si>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</si>
  <si>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Diseñar e implementar un (1) Plan de Fortalecimiento para la Red de Museos Distrital</t>
  </si>
  <si>
    <t>Aumentar y mejorar la calidad de las estrategias implementadas para consolidar la Red Distrital de bibliotecas y la Red Distrital de museos.</t>
  </si>
  <si>
    <t>2. Documentos de planeación</t>
  </si>
  <si>
    <t>Formular e implementar un (1) Plan de Fortalecimiento para la Consolidación de la Red de Bibliotecas Distritales</t>
  </si>
  <si>
    <t>Implementar estrategias de aprovechamiento en treinta y cuatro (34) espacios culturales (creación, divulgación, producción y difusión)</t>
  </si>
  <si>
    <t>Mejorar la implementación de estrategias para el aprovechamiento de la infraestructura cultural de la ciudad</t>
  </si>
  <si>
    <t>3. Servicio de promoción de actividades culturales</t>
  </si>
  <si>
    <t>Incrementar al 100% el porcentaje de aprovechamiento de la infraestructura cultural</t>
  </si>
  <si>
    <t>DEMOCRATIZACIÓN DE LA CULTURA: ESTÍMULOS PARA EL FOMENTO Y DESARROLLO ARTÍSTICO, CULTURAL Y CREATIVO</t>
  </si>
  <si>
    <t xml:space="preserve">
02-03-02</t>
  </si>
  <si>
    <t>Otorgar mil (1.000) estímulos culturales y artísticos</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</si>
  <si>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</si>
  <si>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</si>
  <si>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</si>
  <si>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</si>
  <si>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Otorgar cien (100) estímulos con enfoque diferencial e interseccional</t>
  </si>
  <si>
    <t>Crear seis (6) mercados o espacios de circulación para emprendimientos culturales y artísticos</t>
  </si>
  <si>
    <t>Implementar estrategias de fomento e impulso a los emprendimientos y/o micronegocios de economía popular en la Ciudad de Cartagena de indias.</t>
  </si>
  <si>
    <t>2. Servicio de promoción de actividades culturales</t>
  </si>
  <si>
    <t>Otorgar ciento cincuenta (150) apoyos financieros para micronegocios de economía popular del sector cultura, artes y patrimonio</t>
  </si>
  <si>
    <t>3. Servicio de apoyo financiero para el desarrollo de prácticas artísticas
y culturales</t>
  </si>
  <si>
    <t>FORMACIÓN ARTÍSTICA Y CULTURAL</t>
  </si>
  <si>
    <t xml:space="preserve">
02-03-03</t>
  </si>
  <si>
    <t>Vincular a mil ochocientas (1.800) personas en el programa de Formación Artística y Cultural</t>
  </si>
  <si>
    <t>Diseño e implementación del Sistema Distrital de Formación Artística y Cultural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</si>
  <si>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</si>
  <si>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</si>
  <si>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</si>
  <si>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</si>
  <si>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</si>
  <si>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</si>
  <si>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</si>
  <si>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</si>
  <si>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 xml:space="preserve">
02-03-04</t>
  </si>
  <si>
    <t>Diseñar e implementar una (1) estrategia de modernización y mejoramiento del desempeño institucional del Instituto de Patrimonio y Cultura</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</si>
  <si>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</si>
  <si>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</si>
  <si>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</si>
  <si>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</si>
  <si>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Diseñar e implementar un (1) plan de fortalecimiento para Sistema Distrital de Cultura y consejos de áreas artísticas</t>
  </si>
  <si>
    <t>Implementar estrategias de fortalecimiento del Sistema Distrital de Cultura y consejos de área artística</t>
  </si>
  <si>
    <t>2. Documentos de lineamientos técnicos</t>
  </si>
  <si>
    <t>Implementar una (1) Comisión Fílmica de Cartagena de Indias y adquirir un (1) Permiso Unificado de Filmaciones Audiovisuales (PUFAC)</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</si>
  <si>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</si>
  <si>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</si>
  <si>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</si>
  <si>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</si>
  <si>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Formular e implementar una (1) Política Pública Distrital de Cinematografía, Medios Audiovisuales e Interactivos</t>
  </si>
  <si>
    <t>Construir una (1) Cinemateca de Cartagena de Indias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</si>
  <si>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</si>
  <si>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</si>
  <si>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CARTAGENA BRILLA CON SU CULTURA Y PATRIMONIO MATERIAL E INMATERIAL</t>
  </si>
  <si>
    <t xml:space="preserve">
02-03-05</t>
  </si>
  <si>
    <t>Implementar y desarrollar dieciséis (16) festivales, fiestas y festejos para promoción del patrimonio inmaterial</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</si>
  <si>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</si>
  <si>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</si>
  <si>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</si>
  <si>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</si>
  <si>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Diseñar e implementar cuatro (4) estrategias para la preservación y protección de las tradiciones técnicas, costumbres y saberes propias de la cultura cartagenera (cultura alimentaria de las matronas, artesanía, tradición oral, entre otras)</t>
  </si>
  <si>
    <t>Impulsar anualmente el desarrollo de un (1) Festival de Música del Caribe</t>
  </si>
  <si>
    <t>2. Servicio de apoyo financiero al sector artístico y cultural</t>
  </si>
  <si>
    <t>Elaborar un (1) inventario del patrimonio cultural material e inmaterial de Cartagena</t>
  </si>
  <si>
    <t>3. Documentos de lineamientos técnicos</t>
  </si>
  <si>
    <t>Incrementar el uso de herramientas y metodologías para la gestión del conocimiento del patrimonio cultural material e inmaterial del Distrito de Cartagena de Indias</t>
  </si>
  <si>
    <t>Elaborar e implementar un (1) Plan Maestro para el cuidado, conservación y apropiación social del patrimonio material</t>
  </si>
  <si>
    <t>Fortalecer la orientación, salvaguarda, valoración, cuidado y control del patrimonio material en el Distrito de Cartagena de Indias</t>
  </si>
  <si>
    <t>4. Documentos de planeación</t>
  </si>
  <si>
    <t>DESARROLLO LOCAL SOSTENIBLE Y PROSPERIDAD COLECTIVA EN LOS TERRITORIOS DE LAS COMUNIDADES NEGRAS DEL DISTRITO DE CARTAGENA</t>
  </si>
  <si>
    <t xml:space="preserve">
06-01-01</t>
  </si>
  <si>
    <t>Crear e implementar un (1) Programa de Salvaguarda y Recuperación de los Bienes de Interés de Cultural de los Territorios negros, afrocolombiano, raizales y palenqueros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</si>
  <si>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</si>
  <si>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</si>
  <si>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</si>
  <si>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ATENCIÓN INTEGRAL PARA LAS COMUNIDADES INDÍGENAS</t>
  </si>
  <si>
    <t xml:space="preserve">
06-02-01</t>
  </si>
  <si>
    <t>Crear e implementar un (1) programa de protección, divulgación,  preservación y salvaguarda de las prácticas, costumbres y saberes ancestrales de los pueblos originarios de los 6 Cabildos Indígenas presentes en el Distrito</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</si>
  <si>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</si>
  <si>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</si>
  <si>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</si>
  <si>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</si>
  <si>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</si>
  <si>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</si>
  <si>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</si>
  <si>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</si>
  <si>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</si>
  <si>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</si>
  <si>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</si>
  <si>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1.1. Coordinar y desarrollar actividades de funcionamiento y operación de la infraestructura cultural de Cartagena.</t>
  </si>
  <si>
    <t>1.2. Planear, coordinar y realizar actividades de extensión bibliotecaria</t>
  </si>
  <si>
    <t>1.1.1. Diseñar, coordinar e implementar la agenda de oferta cultural de las Red Distrital de Bibliotecas de Cartagena.</t>
  </si>
  <si>
    <t>2.1. Diseñar e implementar un plan de trabajo para fortalecer la agenda conjunta de la Red Dsitrital de museos de Cartagena</t>
  </si>
  <si>
    <t>2.2. Apoyar técnica y financiaeramente la ejecución del plan de trabajo conjunto de la red distrital de museos.</t>
  </si>
  <si>
    <t>2.3. Coordinar la implementación de estrategias del plan de trabajo conjunto de la red de museos distrital</t>
  </si>
  <si>
    <t>2.4. Implementar espacios de participación, interlocución e Intercambio de experiencias entre bibliotecarios y población beneficiaria</t>
  </si>
  <si>
    <t>2.5. Diseñar e implementar una agenda cultural y artística conjunta de bibliotecas públicas y comunitarias para la lectura, escritura y oralidad</t>
  </si>
  <si>
    <t>2.6. Realizar catalogación, sistematización y digitalización del acervo bibliográfico y documental de la Red de Bibliotecas Públicas del Distrito.</t>
  </si>
  <si>
    <t>2.7. Generar alianzas con actores públicos y privados locales, nacionales e internacionales.</t>
  </si>
  <si>
    <t>3.1. Diseñar e Implementar la Estrategia BarriArte</t>
  </si>
  <si>
    <t>3.2. Coordinar la implementación de estrategias para propiciar el aprovechamiento de la infraestructura cultural</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</si>
  <si>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</si>
  <si>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</si>
  <si>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</si>
  <si>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</si>
  <si>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</si>
  <si>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</si>
  <si>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</si>
  <si>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3.2. Realizar acompañamiento técnico a micronegocios de economía popular del sector cultura incentivados con apoyo financiero</t>
  </si>
  <si>
    <t>1.1. Elaborar el documento de bases o términos de referencias para las convocatorias de los programas en las diferentes áreas artísticas.</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</si>
  <si>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</si>
  <si>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</si>
  <si>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</si>
  <si>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</si>
  <si>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</si>
  <si>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</si>
  <si>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1.1. Realizar actividades de diseño e implementación de sistemas de gestión y de desempeño institucional en el marco del Modelo Integrado de Planeación y Gestión - MIPG y FURAC</t>
  </si>
  <si>
    <t>1.2. Realizar diseño, gestión de aprobación e implementación de políticas públicas del sector cultural.</t>
  </si>
  <si>
    <t>1.3. Implementación de tecnologías de la información y la comunicación para la gestión misional del IPCC.</t>
  </si>
  <si>
    <t>1.4. Dotación de mobiliario, equipos, acceso a conectividad y adopción de software de gestión institucional.</t>
  </si>
  <si>
    <t>2.1. Realizar actividades orientadas al diseño e implementación de un plan de fortalecimiento del Sistema Distrital de Cultura.</t>
  </si>
  <si>
    <t>2.2. Apoyar técnica y financieramente los planes de acción de los concejos de área artística.</t>
  </si>
  <si>
    <t>2.3. Implementar estrategias de ejercicios de gobernanza y apropiación social para el fortalecimiento del ecosistema de las artes, la cultura y el patrimonio.</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</si>
  <si>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</si>
  <si>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</si>
  <si>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</si>
  <si>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</si>
  <si>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</si>
  <si>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</si>
  <si>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</si>
  <si>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</si>
  <si>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</si>
  <si>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</si>
  <si>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</si>
  <si>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</si>
  <si>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1.1. Organizar y coordinar festivales, fiestas y festejos propios de las manifestaciones culturales para promoción del patrimonio inmaterial</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</si>
  <si>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</si>
  <si>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</si>
  <si>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</si>
  <si>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2.1. Realizar acompañamiento a la organización y ejecución del Festival de Musica del Caribe.</t>
  </si>
  <si>
    <t xml:space="preserve">2.2. Brindar apoyo financiero y de operación logística al Festival de Música del Caribe.
</t>
  </si>
  <si>
    <t>3.1. Elaborar un (1) inventario del patrimonio cultural material e inmaterial de Cartagena</t>
  </si>
  <si>
    <t>3.2. Coordinar acciones para la la elaboración, validación y presentación del inventario del patrimonio material e inmaterial de Cartagena.</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</si>
  <si>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</si>
  <si>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</si>
  <si>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</si>
  <si>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</si>
  <si>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1.1. Realizar un inventario de los Bienes de Interés cultural Bienes de Interés Cultural de los territorios negros, afrocolombianos, raizales y palenqueros en Cartagena de Indias.</t>
  </si>
  <si>
    <t>1.2. Diseñar e implementar estrategias para la protección, salvaguardia y recuperación de los Bienes de Interés cultural Bienes de Interés Cultural de los territorios negros, afrocolombianos, raizales y palenqueros en Cartagena de Indias</t>
  </si>
  <si>
    <t>1.3. Diseñar e implementar estrategias para la preservación y protección de las tradiciones, técnicas, costumbres, saberes y otras prácticas significativas del territorio aplicando el enfoque diferencial y comunitario</t>
  </si>
  <si>
    <t>1.4. Diseñar e implementar estrategias para el cuidado, conservación, puesta en valor y apropiación social de los Bienes de Interés cultural Bienes de Interés Cultural de los territorios negros, afrocolombianos, raizales y palenqueros en Cartagena de Indias.</t>
  </si>
  <si>
    <t>1.1. Realizar programa formativo; Desarrollo de talleres, cursos, charlas que transmitan conocimientos tradicionales, idiomas indígenas, técnicas artesanales, entre otros aspectos culturales.</t>
  </si>
  <si>
    <t>1.2. Realizar difusión cultural: Organización de eventos entre estos en el cuatrienio se realizarán festivales, exposiciones, conciertos, danzas tradicionales, que permitan mostrar y compartir la riqueza cultural de los pueblos indígenas</t>
  </si>
  <si>
    <t>1.3. Realizar documentación y archivo: Recopilación y registro de narrativas orales, música, danzas, artesanías, recetas tradicionales, para preservar este conocimiento y facilitar su transmisión a futuras generaciones</t>
  </si>
  <si>
    <t>1.4. Realizar lineamientos de políticas públicas: Impulso y apoyo a iniciativas que promuevan el reconocimiento oficial de la diversidad cultural indígena, la protección de sus territorios ancestrales y el fomento de la participación activa de las comunidades en la toma de decisiones</t>
  </si>
  <si>
    <t xml:space="preserve"> Bibliotecas adecuadas</t>
  </si>
  <si>
    <t xml:space="preserve"> Infraestructuras culturales dotadas</t>
  </si>
  <si>
    <t>Usuarios atendidos</t>
  </si>
  <si>
    <t>Personas beneficiadas</t>
  </si>
  <si>
    <t>Documentos de planeación realizados</t>
  </si>
  <si>
    <t>Eventos de promoción de actividades culturales realizados</t>
  </si>
  <si>
    <t>Estímulos otorgados</t>
  </si>
  <si>
    <t xml:space="preserve">Personas beneficiadas con apoyos del Programa Nacional de Estímulos
</t>
  </si>
  <si>
    <t>Personas capacitadas</t>
  </si>
  <si>
    <t>Documentos de lineamientos técnicos realizados</t>
  </si>
  <si>
    <t>Documentos normativos realizados</t>
  </si>
  <si>
    <t>Centros culturales construidos</t>
  </si>
  <si>
    <t>Servicio</t>
  </si>
  <si>
    <t>0 </t>
  </si>
  <si>
    <t>2 </t>
  </si>
  <si>
    <t>1 </t>
  </si>
  <si>
    <t>0,1 </t>
  </si>
  <si>
    <t>0.05</t>
  </si>
  <si>
    <t>DISTRITO DE CARTAGENA DE INDIAS</t>
  </si>
  <si>
    <t xml:space="preserve">CARMEN LUCY ESPINOSA DIAZ
DIRECTORA GENERAL 
</t>
  </si>
  <si>
    <t>• Operacionales: Cambios en los precios de insumos necesarios para el desarrollo de las actividades.</t>
  </si>
  <si>
    <t xml:space="preserve">• Costeo de insumos necesarios para las actividades con base en precios promedio del mercado
</t>
  </si>
  <si>
    <t>SI</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</si>
  <si>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</si>
  <si>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</si>
  <si>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</si>
  <si>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</si>
  <si>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</si>
  <si>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 xml:space="preserve">• Operacionales: Cambios en los precios de insumos necesarios para el desarrollo de las actividades.
</t>
  </si>
  <si>
    <t xml:space="preserve">
• Oferta de salarios de acuerdo con las calidades de la mano de obra.
</t>
  </si>
  <si>
    <t>REALIZAR ESTUDIOS PARA LA VERIFICACIÓN Y DIAGNOSTICO DE LAS CONDICIONES FÍSICAS DEL TEATRO ADOLFO MEJÍA DE CARTAGENA DE INDIAS, CON LA FINALIDAD DE ESTRUCTURAR EL PROYECTO DE ADECUACIÓN Y/O REHABILITACIÓN INTEGRAL DE LA EDIFICACIÓN</t>
  </si>
  <si>
    <t>convenio interadministrativo</t>
  </si>
  <si>
    <t>FERIA FAREX</t>
  </si>
  <si>
    <t>CONVENIIO</t>
  </si>
  <si>
    <t>PROPIOS</t>
  </si>
  <si>
    <t>Prestar servicios como asesor técnico y estratégico del instituto de patrimonio y cultura ipcc</t>
  </si>
  <si>
    <t>CONTRATACION DIRECTA</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</si>
  <si>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</si>
  <si>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Ingresos corrientes de Libre Destinación</t>
  </si>
  <si>
    <t>Prestar servicios profesionales con destino al Ipcc, en el marco del proyecto de aprovechamiento de la ins la infraestructura cultural.  Ruta Patrimonial</t>
  </si>
  <si>
    <t>PRESTAR SERVICIOS PROFESIONALES ASESORANDO EN LA COORDINACIÓN DE LA RED DISTRITAL DE BIBLIOTECAS DEL INSTITUTO DE PATRIMONIO Y CULTURA DE CARTAGENA DE INDIAS.</t>
  </si>
  <si>
    <t>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</si>
  <si>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PRESTAR SERVICIOS PROFESIONALES ASESORANDO EN LA RED DISTRITAL DE BIBLIOTECAS DEL INSTITUTO DE PATRIMONIO Y CULTURA DE CARTAGENA DE INDIAS.</t>
  </si>
  <si>
    <t>PRESTAR SERVICIOS DE APOYO A LA GESTIÓN DEL IPCC COMO PROMOTOR DE MÚSICA EN LA RED DE BIBLIOTECAS.</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</si>
  <si>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</si>
  <si>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</si>
  <si>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PRESTAR SERVICIOS DE APOYO A LA GESTIÓN DEL IPCC COMO PROMOTOR DE LECTURA Y ESCRITURA EN LA RED DE BIBLIOTECAS.</t>
  </si>
  <si>
    <t>PRESTAR SERVICIOS PROFESIONALES EN ARTES ESCENICAS, ACTIVIDADES DE PEDAGOGIA, ARTE Y CULTURA EN LA RED DE BIBLIOTECAS</t>
  </si>
  <si>
    <t>PRESTAR SERVICIOS DE APOYO A LA GESTION AL ÁREA DE MUSICA EN LA RED DISTRITAL DE BIBLIOTECAS EN EL INSTITUTO DE PATRIMONIO Y CULTURA DE CARTAGENA</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</si>
  <si>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</si>
  <si>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PRESTAR SEVICIOS DE APOYO A LA GESTIÓN EN LAS ACCIONES QUE DESARROLLA EL IPCC EN EL PROYECTO DE APROVECHAMIENTO DE LA INFRAESTRUCTURA CULTURAL EXISTENTE PARA LA IMPLEMETACIÓN DE UNA AGENDA CULTURAL ARTICULADA Y PERMANENTE EN EL DISTRITO DE CARTAGENA DE INDIAS</t>
  </si>
  <si>
    <t xml:space="preserve">PRESTACION DE SERVICIOS PROFESIONALES COMO ASESOR TECNICO AL INSTITUTO DE PATRIMONIO Y CULTURA DE CARTAGENA DE INDIAS. </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</si>
  <si>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</si>
  <si>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CONVOCATPRIA DE ESTIMULOS</t>
  </si>
  <si>
    <t>RESOLUCION</t>
  </si>
  <si>
    <t>Prestar servicios profesionales como asesor técnico y estratégico del instituto de patrimonio y cultura ipcc en el marco del proyecto diseño e implementación del Sistema Distrital de Formación Artístico</t>
  </si>
  <si>
    <t>AUNAR ESFUERZOS TÉCNICOS, ADMINISTRATIVOS, HUMANOS Y FINANCIEROS QUE PERMITAN EJECUTAR LA FASE DE IMPLEMENTACIÓN AMPLIADA DEL SISTEMA DISTRITAL DE FORMACIÓN ARTÍSTICA Y CULTURAL (SIFAC) EN INSTITUCIONES EDUCATIVAS PÚBLICAS DE LA CIUDAD EN EL MARCO DEL PROGRAMA FORMACIÓN ARTÍSTICA Y CULTURA</t>
  </si>
  <si>
    <t>CONTRATO INTERADMINITRATIVO</t>
  </si>
  <si>
    <t>Prestar servicios profesionales como asesor técnico y estratégico del instituto de patrimonio y cultura ipcc</t>
  </si>
  <si>
    <t>inglesos corriente de libre destinacion</t>
  </si>
  <si>
    <t>Dotaciones de moviliario</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</si>
  <si>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</si>
  <si>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CONVENIO</t>
  </si>
  <si>
    <t>COVENIO</t>
  </si>
  <si>
    <t>PRESTAR SERVICIOS PROFESIONALES COMO ARQUITECTO AL INSTITUTO DE PATRIMONIO Y  CULTURA DE CARTAGENA DE INDIAS</t>
  </si>
  <si>
    <t>recursos propios</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</si>
  <si>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</si>
  <si>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PRESTAR SERVICIOS PROFESIONALES COMO ARQUITECTO AL INSTITUTO DE PATRIMONIO Y CULTURA DE CARTAGENA DE INDIAS.</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</si>
  <si>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</si>
  <si>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PRESTAR SERVICIOS PROFESIONALES COMO ARQUITECTO AL INSTITUTO DE PATRIMONIO Y CULTURA DE CARTAGENA DE INDIAS, EN EL MARCO DEL PROYECTO PROTECCIÓN, GESTIÓN Y SALVAGUARDA DEL PATRIMONIO MATERIAL E INMATERIAL DEL DISTRITO TURISTICO Y CULTURAL EN CARTAGENA DE INDIAS</t>
  </si>
  <si>
    <t>PRESTAR SERVICIOS PROFESIONALES COMO INGENIERO CIVIL AL INSTITUTO DE PATRIMONIO Y CULTURA DE C</t>
  </si>
  <si>
    <t>PRESTAR SEVICIOS DE APOYO A LA GESTIÓN EN LAS ACCIONES QUE DESARROLLA EL IPCC EN EL MARCO DEL PROYECTO: Protección , gestión y salvaguarda del patrimonio Material e inmaterial del distrito Turístico y Cultural en Cartagena de Indias.</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</si>
  <si>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</si>
  <si>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PRESTAR SERVICIOS PROFESIONALES COMO INGENIERO CIVIL AL</t>
  </si>
  <si>
    <t>PRESTAR SERVICIOS PROFESIONALES AL INSTITUTO DE PATRIMONIO Y CULTURA EN EL MARCO DEL PROYECTO: PROTECCIÓN, GESTIÓN Y SALVAGUARDA DEL PATRIMONIO MATERIAL E INMATERIAL DEL DISTRITO TURISTICO Y CULTURAL EN CARTAGENA DE INDIAS</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</si>
  <si>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</si>
  <si>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 xml:space="preserve"> </t>
  </si>
  <si>
    <t>1+T108+X9+X9:X48</t>
  </si>
  <si>
    <t>Gestiòn de valores para Resultados</t>
  </si>
  <si>
    <t>• Fortalecimiento organizacional y Simplificaciòn de procesos</t>
  </si>
  <si>
    <t>Gestiòn Fomento Arte y Cultura</t>
  </si>
  <si>
    <t>Gestiòn del Conocimiento</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</si>
  <si>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</si>
  <si>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</si>
  <si>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</si>
  <si>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</si>
  <si>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</si>
  <si>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 Participaciòn ciudadana en la gestiòn pùblica</t>
  </si>
  <si>
    <t>población y la conservación en el tiempo</t>
  </si>
  <si>
    <t>Medir el porcentaje actual de usuarios de la biblioteca que participan en programas de promoción de lectura</t>
  </si>
  <si>
    <t>• Fortalecimiento organizacional y Simplificaciòn  de procesos</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</si>
  <si>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</si>
  <si>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</si>
  <si>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</si>
  <si>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</si>
  <si>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</si>
  <si>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</si>
  <si>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</si>
  <si>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CIUDADANÍA</t>
  </si>
  <si>
    <t>SERVIDORES</t>
  </si>
  <si>
    <t>INTERNO</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</si>
  <si>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</si>
  <si>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</si>
  <si>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</si>
  <si>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</si>
  <si>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</si>
  <si>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</si>
  <si>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</si>
  <si>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 xml:space="preserve"> Plan de Seguridad y Privacidad de la Información</t>
  </si>
  <si>
    <t>" Plan Anual de Adquisiciones</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</si>
  <si>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</si>
  <si>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</si>
  <si>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</si>
  <si>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</si>
  <si>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</si>
  <si>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</si>
  <si>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</si>
  <si>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</si>
  <si>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</si>
  <si>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</si>
  <si>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</si>
  <si>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</si>
  <si>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</si>
  <si>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</si>
  <si>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</si>
  <si>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</si>
  <si>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</si>
  <si>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</si>
  <si>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</si>
  <si>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</si>
  <si>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</si>
  <si>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</si>
  <si>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</si>
  <si>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</si>
  <si>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</si>
  <si>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</si>
  <si>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</si>
  <si>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</si>
  <si>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</si>
  <si>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</si>
  <si>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</si>
  <si>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</si>
  <si>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</si>
  <si>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</si>
  <si>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</si>
  <si>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</si>
  <si>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</si>
  <si>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Número de bibliotecas dotadas y en funcionamiento</t>
  </si>
  <si>
    <t>Número</t>
  </si>
  <si>
    <t>18 bibliotecas existentes en la red distrital</t>
  </si>
  <si>
    <t>Número de infraestructuras culturales mejoradas, adecuadas y/o dotadas</t>
  </si>
  <si>
    <t>21 obras de infraestructura cultural construidas, mejoradas, adecuadas y/o dotadas a corte 2023</t>
  </si>
  <si>
    <t>Número de personas con acceso efectivo a procesos de lenguaje, lectura, escritura y oralidad</t>
  </si>
  <si>
    <t>266.138 personas con acceso efectivo a procesos de lenguaje, lectura, escritura y oralidad a corte 2023</t>
  </si>
  <si>
    <t>Número de actividades de extensión bibliotecaria implementadas</t>
  </si>
  <si>
    <t>912 actividades de extensión bibliotecaria a corte 2023</t>
  </si>
  <si>
    <t>Implementar mil ochocientas (1.800) actividades de extensión bibliotecaria</t>
  </si>
  <si>
    <t>Plan de Fortalecimiento para la Consolidación de la Red de Bibliotecas Distritales formulado</t>
  </si>
  <si>
    <t>1 red de bibliotecas públicas y comunitarias en el Distrito</t>
  </si>
  <si>
    <t>Plan de Fortalecimiento para la Red de Museos Distrital diseñado e implementado</t>
  </si>
  <si>
    <t>Número de estrategias de aprovechamiento en espacios culturales implementadas</t>
  </si>
  <si>
    <t>21 espacios culturales promovidos y aprovechados a corte 2023</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</si>
  <si>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</si>
  <si>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</si>
  <si>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Número de estímulos culturales y artísticos otorgados o proyectos apoyados</t>
  </si>
  <si>
    <t>531 estímulos culturales y artísticos entregados en el cuatrienio 2020-2023</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</si>
  <si>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</si>
  <si>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</si>
  <si>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</si>
  <si>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Número de personas vinculadas al programa de Formación Artística y Cultural</t>
  </si>
  <si>
    <t>4.583 personas vinculadas en el programa de Formación Artística y Cultural a corte 2023</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</si>
  <si>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</si>
  <si>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</si>
  <si>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</si>
  <si>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</si>
  <si>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</si>
  <si>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</si>
  <si>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</si>
  <si>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</si>
  <si>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</si>
  <si>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</si>
  <si>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</si>
  <si>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</si>
  <si>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</si>
  <si>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</si>
  <si>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</si>
  <si>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Programa de Salvaguarda y Recuperación de los Bienes de Interés de Cultural de los Territorios negros, afrocolombiano, raizales y palenqueros creado e implementado</t>
  </si>
  <si>
    <t>ND</t>
  </si>
  <si>
    <t xml:space="preserve"> Territorio Sitio de Paz y Pensamiento Colectivo
</t>
  </si>
  <si>
    <t>Incrementar a 50% el 
porcentaje de población 
indígena que habita el 
Distrito de Cartagena 
vinculada a procesos 
fortalecimiento y 
reconocimiento de sus 
derechos, diversidad étnica y  cultural como un principio 
fundamental</t>
  </si>
  <si>
    <t>Programa de protección, divulgación, preservación y salvaguarda de las prácticas, costumbres y saberes ancestrales de los pueblos originarios de los 6 cabildos indígenas presentes en el Distrito creado e implementado</t>
  </si>
  <si>
    <t xml:space="preserve">Bien </t>
  </si>
  <si>
    <t>Personas beneficiadas con apoyos del Programa Nacional de Estímulos</t>
  </si>
  <si>
    <t>ETNICO</t>
  </si>
  <si>
    <t>Infancia
Adolescencia
Adultez                                                                                                                                                                                                                                                                                                                                                            Enfoque diferencial</t>
  </si>
  <si>
    <t xml:space="preserve">Infancia
Adolescencia
Adultez                                                                                                                                                                                                                                                                                                                                                            Enfoque diferencial                 </t>
  </si>
  <si>
    <t xml:space="preserve">Infancia
Adolescencia
Adultez                                                                                                                                                                                                                                                                                                                                                            Enfoque diferencial </t>
  </si>
  <si>
    <t>RECURSOS PROPIOS</t>
  </si>
  <si>
    <t>EXCEDENTES FINANCIEROS IPCC</t>
  </si>
  <si>
    <t>RB ESPECTACULOS PUBLICOS-LEY 1493 DE 2011</t>
  </si>
  <si>
    <t>IMPUESTO DE ESPECTACULOS PUBLICOS IPCC</t>
  </si>
  <si>
    <t>RF SGP CULTURA IPCC</t>
  </si>
  <si>
    <t>RF SGP CULTURA</t>
  </si>
  <si>
    <t>- VENTA DE BIENES Y SERVICIOS IPCC</t>
  </si>
  <si>
    <t>- SGP CULTURA</t>
  </si>
  <si>
    <t>Estampilla Procultura</t>
  </si>
  <si>
    <t>RB SGP CULTURA</t>
  </si>
  <si>
    <t>SGP CULTURA</t>
  </si>
  <si>
    <t>RB RF SGP CULTURA</t>
  </si>
  <si>
    <t>0.2</t>
  </si>
  <si>
    <t>https://ipccar-my.sharepoint.com/:f:/g/personal/coordinacionplaneacion_ipcc_gov_co/EjzJ5WCB1_ZEsSp1_KWfjCoBmHEEYNWz_maqpyLKZ2-f6w?e=rpailU</t>
  </si>
  <si>
    <t>https://ipccar-my.sharepoint.com/:f:/g/personal/coordinacionplaneacion_ipcc_gov_co/Egfs5N-eiGNKixsclnjs9A4BKhbWdXrEq9xVQg5CHf-dlQ?e=WAU2Ts</t>
  </si>
  <si>
    <t>https://ipccar-my.sharepoint.com/:f:/g/personal/coordinacionplaneacion_ipcc_gov_co/EgANwhLpQShGqlb8DutmnGkBhBo9pUx3AWeOJ4fU3fWvNg?e=0lpkzz</t>
  </si>
  <si>
    <t>https://ipccar-my.sharepoint.com/:f:/g/personal/coordinacionplaneacion_ipcc_gov_co/EiDuwLZkhYlKsXuBsMzI6oIBU0-15Wf2jpDaAml3MnIByw?e=NeC0e1</t>
  </si>
  <si>
    <t>https://ipccar-my.sharepoint.com/:f:/g/personal/coordinacionplaneacion_ipcc_gov_co/Ejw06hJ744VAoZE-nrMC7BQBNqMRyi7fxnV755UpkpTpOg?e=XpR3Ml</t>
  </si>
  <si>
    <t>https://ipccar-my.sharepoint.com/:f:/g/personal/coordinacionplaneacion_ipcc_gov_co/Es-2tER-EzFLlZpw-b_RkgsB7t8NwE-wBGp3tV4MhTsOPQ?e=uXBpQv</t>
  </si>
  <si>
    <t>https://ipccar-my.sharepoint.com/:f:/g/personal/coordinacionplaneacion_ipcc_gov_co/Emv5hCuC3BtHgc7pxuaCrBoB4fzQ-qzFGZ4_ugVEO58tiw?e=dLCzZd</t>
  </si>
  <si>
    <t>https://ipccar-my.sharepoint.com/:f:/g/personal/coordinacionplaneacion_ipcc_gov_co/EkpX_GjwRL1GlZOkOSZPg6YB49ltgYw5jGvqSsn647tIDA?e=Yx1sQm</t>
  </si>
  <si>
    <t>https://ipccar-my.sharepoint.com/:f:/g/personal/coordinacionplaneacion_ipcc_gov_co/Endt2wq4d6BEiLzLEgChEYAB4QH6vHQ5jSbz_o8PA0oMnw?e=rfFGAB</t>
  </si>
  <si>
    <t>https://ipccar-my.sharepoint.com/:f:/g/personal/coordinacionplaneacion_ipcc_gov_co/EivtE3I0OPZEtZFvYL7GQL0BHH67_2rOuog1VqsKSIKOSg?e=fuZRDf</t>
  </si>
  <si>
    <t>https://ipccar-my.sharepoint.com/:f:/g/personal/coordinacionplaneacion_ipcc_gov_co/EvbytElxQnpMn8JedebujysBSk_WXnSwLtt94ws2NWvofg?e=8cNSaA</t>
  </si>
  <si>
    <t>https://ipccar-my.sharepoint.com/:f:/g/personal/coordinacionplaneacion_ipcc_gov_co/EhZRiOwippZAlkjnRWffsrUBK49vQqBZKAIGat9q7p1eBQ?e=GJU66p</t>
  </si>
  <si>
    <t>https://ipccar-my.sharepoint.com/:f:/g/personal/coordinacionplaneacion_ipcc_gov_co/EomK5_FtK5dNuF4PYE-iyg4Bx25QY2pVfE-3M8uA4E6Xaw?e=mQm8Xa</t>
  </si>
  <si>
    <t>https://ipccar-my.sharepoint.com/:f:/g/personal/coordinacionplaneacion_ipcc_gov_co/Em0ZzTIKp_9DktzemxOGr1QB6SU6Bhy6IFhwmdXlmdpiEA?e=8vVPf6</t>
  </si>
  <si>
    <t>https://ipccar-my.sharepoint.com/:f:/g/personal/coordinacionplaneacion_ipcc_gov_co/EhRTsU9xUd9LsdV7XD4OG1cBsQgcM7TNmC7ZSq7gP3xA6g?e=uIUoYJ</t>
  </si>
  <si>
    <t>https://ipccar-my.sharepoint.com/:f:/g/personal/coordinacionplaneacion_ipcc_gov_co/Ei-d1aem4pNFuhv7vKz3lHEBciN_5sfFeoLgevPqT97FJQ?e=QZlngl</t>
  </si>
  <si>
    <t>https://ipccar-my.sharepoint.com/:f:/g/personal/coordinacionplaneacion_ipcc_gov_co/Er5dY_X2Z85GjG-ROCmuow8B7XQG0n5tfPWjlXgKx64lwg?e=taPQQS</t>
  </si>
  <si>
    <t>https://ipccar-my.sharepoint.com/:f:/g/personal/coordinacionplaneacion_ipcc_gov_co/Ej5cJJw_xDhItiGFm9OdwnsBRVIL0BbqkOHjBIpHUF-WKA?e=lz9LAC</t>
  </si>
  <si>
    <t>https://ipccar-my.sharepoint.com/:f:/g/personal/coordinacionplaneacion_ipcc_gov_co/EkxhKTgcUqpKpDT3W2cxYLkBFK19yVwQTWnUlrz14giArQ?e=IdqpF5</t>
  </si>
  <si>
    <t>https://ipccar-my.sharepoint.com/:f:/g/personal/coordinacionplaneacion_ipcc_gov_co/EmYFBEmNF1VPg8WcSloLNsgBQhHVIwKKDl9737nPFD6vRw?e=fKnNQ5</t>
  </si>
  <si>
    <t>https://ipccar-my.sharepoint.com/:f:/g/personal/coordinacionplaneacion_ipcc_gov_co/EjNDygotf49ItOQ5TCk3RdsBEqmKYSER8fD_HhUqBSRSug?e=yiNzLp</t>
  </si>
  <si>
    <t>https://ipccar-my.sharepoint.com/:f:/g/personal/coordinacionplaneacion_ipcc_gov_co/EugfwdrIjq1EikGEmLH3zioBHW9yDV7wXQW0AEB24NVesQ?e=uK1Nis</t>
  </si>
  <si>
    <t>https://ipccar-my.sharepoint.com/:f:/g/personal/coordinacionplaneacion_ipcc_gov_co/EgP9BTQOTdhNrErA1F1zQ2IB2uF7RSBiPrqfB1NQj9DimQ?e=WExwQ4</t>
  </si>
  <si>
    <t>https://ipccar-my.sharepoint.com/:f:/g/personal/coordinacionplaneacion_ipcc_gov_co/EkQjWKrNDSRJqDjU7xAy5RMB9I-YuJ472oR63RGgZdYuIg?e=fG8TMa</t>
  </si>
  <si>
    <t>RB ICLD</t>
  </si>
  <si>
    <t>SANCION IPCC</t>
  </si>
  <si>
    <t>- RF IPCC</t>
  </si>
  <si>
    <t>ingresos corrientes de Libre Destinación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</si>
</sst>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4" formatCode="_-&quot;$&quot;\ * #,##0.00_-;\-&quot;$&quot;\ * #,##0.00_-;_-&quot;$&quot;\ * &quot;-&quot;??_-;_-@_-"/>
    <numFmt numFmtId="43" formatCode="_-* #,##0.00_-;\-* #,##0.00_-;_-* &quot;-&quot;??_-;_-@_-"/>
    <numFmt numFmtId="164" formatCode="&quot;$&quot;\ #,##0.00"/>
    <numFmt numFmtId="165" formatCode="#,##0.0"/>
    <numFmt numFmtId="166" formatCode="0.0%"/>
  </numFmts>
  <fonts count="59">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b/>
      <sz val="18"/>
      <color theme="1"/>
      <name val="Aptos Narrow"/>
      <scheme val="minor"/>
    </font>
    <font>
      <sz val="14"/>
      <color theme="1"/>
      <name val="Arial"/>
      <family val="2"/>
    </font>
    <font>
      <b/>
      <sz val="14"/>
      <color theme="1"/>
      <name val="Arial"/>
      <family val="2"/>
    </font>
    <font>
      <b/>
      <sz val="9"/>
      <color rgb="FF000000"/>
      <name val="Arial"/>
      <family val="2"/>
    </font>
    <font>
      <sz val="11"/>
      <name val="Arial"/>
      <family val="2"/>
    </font>
    <font>
      <sz val="10"/>
      <color theme="1"/>
      <name val="Arial"/>
      <family val="2"/>
    </font>
    <font>
      <sz val="10"/>
      <color rgb="FF1F1F1F"/>
      <name val="Arial"/>
      <family val="2"/>
    </font>
    <font>
      <sz val="11"/>
      <color rgb="FF000000"/>
      <name val="Arial"/>
      <family val="2"/>
    </font>
    <font>
      <b/>
      <sz val="9"/>
      <name val="Arial"/>
      <family val="2"/>
    </font>
    <font>
      <sz val="11"/>
      <color rgb="FFFF0000"/>
      <name val="Arial"/>
      <family val="2"/>
    </font>
    <font>
      <sz val="10"/>
      <color theme="1"/>
      <name val="Calibri Light"/>
      <family val="2"/>
    </font>
    <font>
      <sz val="12"/>
      <color theme="1"/>
      <name val="Calibri Light"/>
      <family val="2"/>
    </font>
    <font>
      <sz val="10"/>
      <color rgb="FF000000"/>
      <name val="Calibri Light"/>
      <family val="2"/>
    </font>
    <font>
      <sz val="10"/>
      <color rgb="FF242424"/>
      <name val="Calibri Light"/>
      <family val="2"/>
    </font>
    <font>
      <sz val="12"/>
      <color rgb="FF000000"/>
      <name val="Calibri Light"/>
      <family val="2"/>
    </font>
    <font>
      <sz val="8"/>
      <color rgb="FF000000"/>
      <name val="Calibri Light"/>
      <family val="2"/>
    </font>
    <font>
      <sz val="12"/>
      <color theme="1"/>
      <name val="Aptos Narrow"/>
      <family val="2"/>
      <scheme val="minor"/>
    </font>
    <font>
      <sz val="9"/>
      <color rgb="FF000000"/>
      <name val="Calibri Light"/>
      <family val="2"/>
    </font>
    <font>
      <sz val="11"/>
      <color theme="1"/>
      <name val="Calibri Light"/>
      <family val="2"/>
    </font>
    <font>
      <sz val="8"/>
      <color theme="1"/>
      <name val="Calibri Light"/>
      <family val="2"/>
    </font>
    <font>
      <sz val="11"/>
      <color rgb="FF000000"/>
      <name val="Calibri Light"/>
      <family val="2"/>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9"/>
      <name val="Times New Roman"/>
      <family val="1"/>
    </font>
    <font>
      <sz val="11"/>
      <color theme="1" tint="4.9989318521683403E-2"/>
      <name val="Aptos Narrow"/>
      <family val="2"/>
      <scheme val="minor"/>
    </font>
    <font>
      <sz val="9"/>
      <name val="Sans Serif"/>
    </font>
    <font>
      <sz val="10"/>
      <name val="Sans Serif"/>
    </font>
    <font>
      <sz val="10"/>
      <color theme="1"/>
      <name val="Aptos Narrow"/>
      <family val="2"/>
      <scheme val="minor"/>
    </font>
    <font>
      <u/>
      <sz val="11"/>
      <color theme="1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3" tint="0.89999084444715716"/>
        <bgColor indexed="64"/>
      </patternFill>
    </fill>
    <fill>
      <patternFill patternType="solid">
        <fgColor rgb="FFFFD966"/>
        <bgColor indexed="64"/>
      </patternFill>
    </fill>
    <fill>
      <patternFill patternType="solid">
        <fgColor rgb="FFA9D08E"/>
        <bgColor indexed="64"/>
      </patternFill>
    </fill>
    <fill>
      <patternFill patternType="solid">
        <fgColor rgb="FF00B0F0"/>
        <bgColor indexed="64"/>
      </patternFill>
    </fill>
    <fill>
      <patternFill patternType="solid">
        <fgColor rgb="FFFFABD8"/>
        <bgColor indexed="64"/>
      </patternFill>
    </fill>
    <fill>
      <patternFill patternType="solid">
        <fgColor rgb="FF66FFCC"/>
        <bgColor indexed="64"/>
      </patternFill>
    </fill>
    <fill>
      <patternFill patternType="solid">
        <fgColor theme="6" tint="0.39997558519241921"/>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theme="4"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bottom style="thin">
        <color rgb="FF000000"/>
      </bottom>
      <diagonal/>
    </border>
    <border>
      <left style="thin">
        <color rgb="FF000000"/>
      </left>
      <right/>
      <top/>
      <bottom style="thin">
        <color indexed="64"/>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0" fontId="58" fillId="0" borderId="0" applyNumberFormat="0" applyFill="0" applyBorder="0" applyAlignment="0" applyProtection="0"/>
  </cellStyleXfs>
  <cellXfs count="540">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18"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7" borderId="18" xfId="0" applyFont="1" applyFill="1" applyBorder="1" applyAlignment="1">
      <alignment horizontal="center" vertical="center" wrapText="1"/>
    </xf>
    <xf numFmtId="9" fontId="5" fillId="7" borderId="18" xfId="7" applyFont="1" applyFill="1" applyBorder="1" applyAlignment="1">
      <alignment horizontal="center" vertical="center" wrapText="1"/>
    </xf>
    <xf numFmtId="9" fontId="0" fillId="2" borderId="0" xfId="7" applyFont="1" applyFill="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8" fillId="2" borderId="0" xfId="0" applyFont="1" applyFill="1"/>
    <xf numFmtId="0" fontId="8" fillId="0" borderId="0" xfId="0" applyFont="1" applyAlignment="1">
      <alignment horizontal="center" vertical="center"/>
    </xf>
    <xf numFmtId="0" fontId="27" fillId="2" borderId="0" xfId="0" applyFont="1" applyFill="1" applyAlignment="1">
      <alignment horizontal="center" vertical="center"/>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9" fontId="32" fillId="0" borderId="1" xfId="0" applyNumberFormat="1" applyFont="1" applyBorder="1" applyAlignment="1">
      <alignment horizontal="center" vertical="center" wrapText="1"/>
    </xf>
    <xf numFmtId="0" fontId="32" fillId="0" borderId="1" xfId="0" applyFont="1" applyBorder="1" applyAlignment="1">
      <alignment vertical="top" wrapText="1"/>
    </xf>
    <xf numFmtId="0" fontId="34" fillId="0" borderId="1" xfId="0" applyFont="1" applyBorder="1" applyAlignment="1">
      <alignment vertical="top" wrapText="1"/>
    </xf>
    <xf numFmtId="0" fontId="33" fillId="0" borderId="1" xfId="0" applyFont="1" applyBorder="1" applyAlignment="1">
      <alignment vertical="top" wrapText="1"/>
    </xf>
    <xf numFmtId="0" fontId="7" fillId="0" borderId="1" xfId="0" applyFont="1" applyBorder="1" applyAlignment="1">
      <alignment vertical="top" wrapText="1"/>
    </xf>
    <xf numFmtId="0" fontId="7" fillId="0" borderId="21" xfId="0" applyFont="1" applyBorder="1" applyAlignment="1">
      <alignment vertical="top" wrapText="1"/>
    </xf>
    <xf numFmtId="0" fontId="7"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7" fillId="0" borderId="1" xfId="0" applyFont="1" applyBorder="1" applyAlignment="1">
      <alignment horizontal="center" vertical="center" wrapText="1"/>
    </xf>
    <xf numFmtId="0" fontId="32" fillId="2" borderId="4" xfId="0" applyFont="1" applyFill="1" applyBorder="1" applyAlignment="1">
      <alignment horizontal="center" vertical="center" wrapText="1"/>
    </xf>
    <xf numFmtId="165" fontId="32" fillId="0" borderId="1" xfId="0" applyNumberFormat="1" applyFont="1" applyBorder="1" applyAlignment="1">
      <alignment horizontal="center" vertical="center" wrapText="1"/>
    </xf>
    <xf numFmtId="3" fontId="32" fillId="2" borderId="4" xfId="0" applyNumberFormat="1" applyFont="1" applyFill="1" applyBorder="1" applyAlignment="1">
      <alignment horizontal="center" vertical="center" wrapText="1"/>
    </xf>
    <xf numFmtId="0" fontId="32" fillId="0" borderId="1" xfId="0" applyFont="1" applyBorder="1" applyAlignment="1">
      <alignment horizontal="center" vertical="center"/>
    </xf>
    <xf numFmtId="0" fontId="32" fillId="2" borderId="4" xfId="0" applyFont="1" applyFill="1" applyBorder="1" applyAlignment="1">
      <alignment horizontal="center" vertical="center"/>
    </xf>
    <xf numFmtId="0" fontId="32" fillId="2" borderId="1" xfId="0" applyFont="1" applyFill="1" applyBorder="1" applyAlignment="1">
      <alignment horizontal="center" vertical="center"/>
    </xf>
    <xf numFmtId="0" fontId="32" fillId="0" borderId="4" xfId="0" applyFont="1" applyBorder="1" applyAlignment="1">
      <alignment horizontal="center" vertical="center"/>
    </xf>
    <xf numFmtId="3" fontId="32" fillId="2" borderId="1" xfId="0" applyNumberFormat="1" applyFont="1" applyFill="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3" fontId="37" fillId="15" borderId="1" xfId="0" applyNumberFormat="1" applyFont="1" applyFill="1" applyBorder="1" applyAlignment="1">
      <alignment horizontal="center" vertical="center"/>
    </xf>
    <xf numFmtId="14" fontId="7" fillId="0" borderId="4"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wrapText="1"/>
    </xf>
    <xf numFmtId="44" fontId="0" fillId="0" borderId="1" xfId="8" applyFont="1" applyBorder="1" applyAlignment="1">
      <alignment horizontal="center" vertical="center"/>
    </xf>
    <xf numFmtId="3" fontId="7" fillId="2" borderId="1" xfId="0" applyNumberFormat="1" applyFont="1" applyFill="1" applyBorder="1" applyAlignment="1">
      <alignment horizontal="left" vertical="center" wrapText="1"/>
    </xf>
    <xf numFmtId="44" fontId="0" fillId="0" borderId="0" xfId="0" applyNumberFormat="1"/>
    <xf numFmtId="44" fontId="0" fillId="0" borderId="1" xfId="0" applyNumberFormat="1" applyBorder="1"/>
    <xf numFmtId="4" fontId="7" fillId="0" borderId="1" xfId="0" applyNumberFormat="1" applyFont="1" applyBorder="1" applyAlignment="1">
      <alignment horizontal="center" vertical="center"/>
    </xf>
    <xf numFmtId="0" fontId="38" fillId="2" borderId="2" xfId="0" applyFont="1" applyFill="1" applyBorder="1" applyAlignment="1">
      <alignment horizontal="justify" vertical="center" wrapText="1"/>
    </xf>
    <xf numFmtId="44" fontId="39" fillId="2" borderId="1" xfId="8" applyFont="1" applyFill="1" applyBorder="1" applyAlignment="1">
      <alignment horizontal="center" vertical="center" wrapText="1"/>
    </xf>
    <xf numFmtId="2" fontId="7" fillId="2" borderId="1" xfId="0" applyNumberFormat="1" applyFont="1" applyFill="1" applyBorder="1" applyAlignment="1">
      <alignment horizontal="center" vertical="center"/>
    </xf>
    <xf numFmtId="1" fontId="0" fillId="0" borderId="1" xfId="0" applyNumberFormat="1" applyBorder="1" applyAlignment="1">
      <alignment horizontal="left" indent="3"/>
    </xf>
    <xf numFmtId="0" fontId="40" fillId="2" borderId="2" xfId="0" applyFont="1" applyFill="1" applyBorder="1" applyAlignment="1">
      <alignment horizontal="justify" vertical="center" wrapText="1"/>
    </xf>
    <xf numFmtId="0" fontId="41" fillId="2" borderId="2" xfId="0" applyFont="1" applyFill="1" applyBorder="1" applyAlignment="1">
      <alignment horizontal="justify" vertical="center" wrapText="1"/>
    </xf>
    <xf numFmtId="44" fontId="42" fillId="2" borderId="1" xfId="8" applyFont="1" applyFill="1" applyBorder="1" applyAlignment="1">
      <alignment horizontal="center" vertical="center" wrapText="1"/>
    </xf>
    <xf numFmtId="0" fontId="40" fillId="2" borderId="2" xfId="0" applyFont="1" applyFill="1" applyBorder="1" applyAlignment="1">
      <alignment vertical="center" wrapText="1"/>
    </xf>
    <xf numFmtId="0" fontId="43" fillId="2" borderId="2" xfId="0" applyFont="1" applyFill="1" applyBorder="1" applyAlignment="1">
      <alignment vertical="center" wrapText="1"/>
    </xf>
    <xf numFmtId="44" fontId="16" fillId="0" borderId="1" xfId="8" applyFont="1" applyBorder="1" applyAlignment="1">
      <alignment horizontal="center" vertical="center"/>
    </xf>
    <xf numFmtId="1" fontId="0" fillId="0" borderId="1" xfId="0" applyNumberFormat="1" applyBorder="1" applyAlignment="1">
      <alignment horizontal="left" vertical="center" indent="3"/>
    </xf>
    <xf numFmtId="44" fontId="44" fillId="2" borderId="1" xfId="0" applyNumberFormat="1" applyFont="1" applyFill="1" applyBorder="1"/>
    <xf numFmtId="44" fontId="0" fillId="2" borderId="1" xfId="0" applyNumberFormat="1" applyFill="1" applyBorder="1"/>
    <xf numFmtId="0" fontId="7" fillId="0" borderId="1" xfId="0" applyFont="1" applyBorder="1"/>
    <xf numFmtId="44" fontId="0" fillId="2" borderId="0" xfId="0" applyNumberFormat="1" applyFill="1"/>
    <xf numFmtId="0" fontId="45" fillId="2" borderId="1" xfId="0" applyFont="1" applyFill="1" applyBorder="1" applyAlignment="1">
      <alignment horizontal="justify" vertical="center" wrapText="1"/>
    </xf>
    <xf numFmtId="164" fontId="7" fillId="0" borderId="4" xfId="0" applyNumberFormat="1" applyFont="1" applyBorder="1" applyAlignment="1">
      <alignment horizontal="right" vertical="center"/>
    </xf>
    <xf numFmtId="0" fontId="46" fillId="2" borderId="1" xfId="0" applyFont="1" applyFill="1" applyBorder="1" applyAlignment="1">
      <alignment horizontal="justify" vertical="center" wrapText="1"/>
    </xf>
    <xf numFmtId="0" fontId="7" fillId="0" borderId="21" xfId="0" applyFont="1" applyBorder="1" applyAlignment="1">
      <alignment horizontal="center" vertical="center"/>
    </xf>
    <xf numFmtId="164" fontId="7" fillId="0" borderId="1" xfId="8" applyNumberFormat="1" applyFont="1" applyBorder="1" applyAlignment="1">
      <alignment horizontal="right" vertical="center"/>
    </xf>
    <xf numFmtId="164" fontId="0" fillId="0" borderId="1" xfId="0" applyNumberFormat="1" applyBorder="1" applyAlignment="1">
      <alignment horizontal="right" vertical="center"/>
    </xf>
    <xf numFmtId="0" fontId="7" fillId="0" borderId="1" xfId="0" applyFont="1" applyBorder="1" applyAlignment="1">
      <alignment horizontal="center"/>
    </xf>
    <xf numFmtId="0" fontId="47" fillId="2" borderId="1" xfId="0" applyFont="1" applyFill="1" applyBorder="1" applyAlignment="1">
      <alignment vertical="center" wrapText="1"/>
    </xf>
    <xf numFmtId="6" fontId="45" fillId="2" borderId="1" xfId="0" applyNumberFormat="1" applyFont="1" applyFill="1" applyBorder="1" applyAlignment="1">
      <alignment horizontal="justify" vertical="center" wrapText="1"/>
    </xf>
    <xf numFmtId="14" fontId="7" fillId="2" borderId="1" xfId="0" applyNumberFormat="1" applyFont="1" applyFill="1" applyBorder="1" applyAlignment="1">
      <alignment horizontal="center" vertical="center"/>
    </xf>
    <xf numFmtId="0" fontId="43" fillId="2" borderId="1" xfId="0" applyFont="1" applyFill="1" applyBorder="1" applyAlignment="1">
      <alignment vertical="center" wrapText="1"/>
    </xf>
    <xf numFmtId="164" fontId="48" fillId="2" borderId="1" xfId="0" applyNumberFormat="1" applyFont="1" applyFill="1" applyBorder="1" applyAlignment="1">
      <alignment horizontal="right" vertical="center" wrapText="1"/>
    </xf>
    <xf numFmtId="0" fontId="43" fillId="2" borderId="1" xfId="0" applyFont="1" applyFill="1" applyBorder="1" applyAlignment="1">
      <alignment horizontal="justify" vertical="center" wrapText="1"/>
    </xf>
    <xf numFmtId="0" fontId="0" fillId="0" borderId="1" xfId="0" applyBorder="1" applyAlignment="1">
      <alignment horizontal="center" vertical="center"/>
    </xf>
    <xf numFmtId="3" fontId="32" fillId="2"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164" fontId="0" fillId="15" borderId="1" xfId="0" applyNumberFormat="1" applyFill="1" applyBorder="1" applyAlignment="1">
      <alignment horizontal="right"/>
    </xf>
    <xf numFmtId="0" fontId="0" fillId="15" borderId="0" xfId="0" applyFill="1" applyAlignment="1">
      <alignment horizontal="center" vertical="center"/>
    </xf>
    <xf numFmtId="0" fontId="0" fillId="0" borderId="1" xfId="0" applyBorder="1" applyAlignment="1">
      <alignment horizontal="center" vertical="center" wrapText="1"/>
    </xf>
    <xf numFmtId="0" fontId="51" fillId="16" borderId="19" xfId="0" applyFont="1" applyFill="1" applyBorder="1" applyAlignment="1">
      <alignment horizontal="center" vertical="center" wrapText="1"/>
    </xf>
    <xf numFmtId="0" fontId="49" fillId="0" borderId="1" xfId="0" applyFont="1" applyBorder="1" applyAlignment="1">
      <alignment horizontal="center" vertical="center" wrapText="1"/>
    </xf>
    <xf numFmtId="0" fontId="51" fillId="16" borderId="20" xfId="0" applyFont="1" applyFill="1" applyBorder="1" applyAlignment="1">
      <alignment horizontal="center" vertical="center" wrapText="1"/>
    </xf>
    <xf numFmtId="0" fontId="51" fillId="16" borderId="19" xfId="0" applyFont="1" applyFill="1" applyBorder="1" applyAlignment="1">
      <alignment horizontal="left" vertical="center" wrapText="1"/>
    </xf>
    <xf numFmtId="0" fontId="51" fillId="16" borderId="20" xfId="0" applyFont="1" applyFill="1" applyBorder="1" applyAlignment="1">
      <alignment horizontal="left" vertical="center" wrapText="1"/>
    </xf>
    <xf numFmtId="0" fontId="51" fillId="16" borderId="32" xfId="0" applyFont="1" applyFill="1" applyBorder="1" applyAlignment="1">
      <alignment vertical="center" wrapText="1"/>
    </xf>
    <xf numFmtId="0" fontId="51" fillId="16" borderId="28" xfId="0" applyFont="1" applyFill="1" applyBorder="1" applyAlignment="1">
      <alignment vertical="center" wrapText="1"/>
    </xf>
    <xf numFmtId="0" fontId="51" fillId="16" borderId="35" xfId="0" applyFont="1" applyFill="1" applyBorder="1" applyAlignment="1">
      <alignment vertical="center" wrapText="1"/>
    </xf>
    <xf numFmtId="0" fontId="51" fillId="16" borderId="20" xfId="0" applyFont="1" applyFill="1" applyBorder="1" applyAlignment="1">
      <alignment vertical="center" wrapText="1"/>
    </xf>
    <xf numFmtId="0" fontId="51" fillId="16" borderId="21" xfId="0" applyFont="1" applyFill="1" applyBorder="1" applyAlignment="1">
      <alignment vertical="center" wrapText="1"/>
    </xf>
    <xf numFmtId="0" fontId="49" fillId="0" borderId="2" xfId="0" applyFont="1" applyBorder="1" applyAlignment="1">
      <alignment horizontal="center" vertical="center"/>
    </xf>
    <xf numFmtId="0" fontId="49" fillId="0" borderId="1" xfId="0" applyFont="1" applyBorder="1" applyAlignment="1">
      <alignment horizontal="left" vertical="center" wrapText="1"/>
    </xf>
    <xf numFmtId="0" fontId="51" fillId="16" borderId="33" xfId="0" applyFont="1" applyFill="1" applyBorder="1" applyAlignment="1">
      <alignment horizontal="left" vertical="center" wrapText="1"/>
    </xf>
    <xf numFmtId="0" fontId="51" fillId="16" borderId="34" xfId="0" applyFont="1" applyFill="1" applyBorder="1" applyAlignment="1">
      <alignment horizontal="left" vertical="center" wrapText="1"/>
    </xf>
    <xf numFmtId="0" fontId="51" fillId="16" borderId="36" xfId="0" applyFont="1" applyFill="1" applyBorder="1" applyAlignment="1">
      <alignment horizontal="left" vertical="center" wrapText="1"/>
    </xf>
    <xf numFmtId="0" fontId="49" fillId="0" borderId="1" xfId="0" applyFont="1" applyBorder="1" applyAlignment="1">
      <alignment horizontal="left" wrapText="1"/>
    </xf>
    <xf numFmtId="0" fontId="52" fillId="0" borderId="33" xfId="0" applyFont="1" applyBorder="1" applyAlignment="1">
      <alignment horizontal="left" vertical="center" wrapText="1"/>
    </xf>
    <xf numFmtId="0" fontId="52" fillId="0" borderId="34" xfId="0" applyFont="1" applyBorder="1" applyAlignment="1">
      <alignment horizontal="left" vertical="center" wrapText="1"/>
    </xf>
    <xf numFmtId="0" fontId="52" fillId="0" borderId="36" xfId="0" applyFont="1" applyBorder="1" applyAlignment="1">
      <alignment horizontal="left" vertical="center" wrapText="1"/>
    </xf>
    <xf numFmtId="0" fontId="51" fillId="16" borderId="21" xfId="0" applyFont="1" applyFill="1" applyBorder="1" applyAlignment="1">
      <alignment horizontal="left" vertical="center" wrapText="1"/>
    </xf>
    <xf numFmtId="0" fontId="49" fillId="0" borderId="1" xfId="0" applyFont="1" applyBorder="1" applyAlignment="1">
      <alignment horizontal="left"/>
    </xf>
    <xf numFmtId="0" fontId="51" fillId="16" borderId="17" xfId="0" applyFont="1" applyFill="1" applyBorder="1" applyAlignment="1">
      <alignment horizontal="left" vertical="center" wrapText="1"/>
    </xf>
    <xf numFmtId="0" fontId="51" fillId="16" borderId="43" xfId="0" applyFont="1" applyFill="1" applyBorder="1" applyAlignment="1">
      <alignment horizontal="left" vertical="center" wrapText="1"/>
    </xf>
    <xf numFmtId="0" fontId="51" fillId="16" borderId="44" xfId="0" applyFont="1" applyFill="1" applyBorder="1" applyAlignment="1">
      <alignment horizontal="left" vertical="center" wrapText="1"/>
    </xf>
    <xf numFmtId="0" fontId="0" fillId="16" borderId="20" xfId="0" applyFill="1" applyBorder="1" applyAlignment="1">
      <alignment horizontal="left" vertical="center" wrapText="1"/>
    </xf>
    <xf numFmtId="0" fontId="0" fillId="0" borderId="19" xfId="0" applyBorder="1" applyAlignment="1">
      <alignment horizontal="center" vertical="center" wrapText="1"/>
    </xf>
    <xf numFmtId="0" fontId="7" fillId="8"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0" fillId="2" borderId="1" xfId="0" applyFill="1" applyBorder="1" applyAlignment="1">
      <alignment horizontal="center" vertical="center"/>
    </xf>
    <xf numFmtId="3" fontId="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27" fillId="2" borderId="20"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2" borderId="20" xfId="0"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1" xfId="0" applyFill="1" applyBorder="1"/>
    <xf numFmtId="0" fontId="44" fillId="0" borderId="1" xfId="0" applyFont="1" applyBorder="1" applyAlignment="1">
      <alignment horizontal="center" vertical="center" wrapText="1"/>
    </xf>
    <xf numFmtId="0" fontId="0" fillId="13" borderId="1" xfId="0" applyFill="1" applyBorder="1" applyAlignment="1">
      <alignment horizontal="center" vertical="center" wrapText="1"/>
    </xf>
    <xf numFmtId="9" fontId="27" fillId="2" borderId="1" xfId="7" applyFont="1" applyFill="1" applyBorder="1" applyAlignment="1">
      <alignment horizontal="center" vertical="center"/>
    </xf>
    <xf numFmtId="0" fontId="27"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27" fillId="0" borderId="2" xfId="0" applyFont="1" applyBorder="1" applyAlignment="1">
      <alignment horizontal="center" vertical="center" wrapText="1"/>
    </xf>
    <xf numFmtId="0" fontId="0" fillId="2" borderId="2" xfId="0" applyFill="1" applyBorder="1" applyAlignment="1">
      <alignment horizontal="center" vertical="center"/>
    </xf>
    <xf numFmtId="0" fontId="27" fillId="0" borderId="2" xfId="0" applyFont="1" applyBorder="1" applyAlignment="1">
      <alignment horizontal="center" vertical="center"/>
    </xf>
    <xf numFmtId="3" fontId="35" fillId="0" borderId="44" xfId="0" applyNumberFormat="1" applyFont="1" applyBorder="1" applyAlignment="1">
      <alignment horizontal="center" vertical="center" wrapText="1"/>
    </xf>
    <xf numFmtId="3" fontId="27" fillId="2" borderId="2" xfId="0" applyNumberFormat="1" applyFont="1" applyFill="1" applyBorder="1" applyAlignment="1">
      <alignment horizontal="center" vertical="center" wrapText="1"/>
    </xf>
    <xf numFmtId="3" fontId="32" fillId="0" borderId="47" xfId="0" applyNumberFormat="1" applyFont="1" applyBorder="1" applyAlignment="1">
      <alignment horizontal="center" vertical="center" wrapText="1"/>
    </xf>
    <xf numFmtId="3" fontId="35" fillId="2" borderId="33" xfId="0" applyNumberFormat="1" applyFont="1" applyFill="1" applyBorder="1" applyAlignment="1">
      <alignment horizontal="center" vertical="center" wrapText="1"/>
    </xf>
    <xf numFmtId="0" fontId="32" fillId="0" borderId="43" xfId="0" applyFont="1" applyBorder="1" applyAlignment="1">
      <alignment horizontal="center" vertical="center" wrapText="1"/>
    </xf>
    <xf numFmtId="0" fontId="54" fillId="2" borderId="0" xfId="0" applyFont="1" applyFill="1" applyAlignment="1">
      <alignment horizontal="center"/>
    </xf>
    <xf numFmtId="9" fontId="0" fillId="2" borderId="1" xfId="7" applyFont="1" applyFill="1" applyBorder="1" applyAlignment="1">
      <alignment horizontal="center" vertical="center"/>
    </xf>
    <xf numFmtId="3" fontId="35" fillId="2" borderId="47" xfId="0" applyNumberFormat="1" applyFont="1" applyFill="1" applyBorder="1" applyAlignment="1">
      <alignment horizontal="center" vertical="center" wrapText="1"/>
    </xf>
    <xf numFmtId="0" fontId="35" fillId="0" borderId="47" xfId="0" applyFont="1" applyBorder="1" applyAlignment="1">
      <alignment horizontal="center" vertical="center" wrapText="1"/>
    </xf>
    <xf numFmtId="0" fontId="0" fillId="0" borderId="2" xfId="0" applyBorder="1" applyAlignment="1">
      <alignment horizontal="center" vertical="center"/>
    </xf>
    <xf numFmtId="166" fontId="0" fillId="2" borderId="1" xfId="7" applyNumberFormat="1" applyFont="1" applyFill="1" applyBorder="1" applyAlignment="1">
      <alignment horizontal="center" vertical="center"/>
    </xf>
    <xf numFmtId="3" fontId="35" fillId="0" borderId="47" xfId="0" applyNumberFormat="1" applyFont="1" applyBorder="1" applyAlignment="1">
      <alignment horizontal="center" vertical="center" wrapText="1"/>
    </xf>
    <xf numFmtId="3" fontId="35" fillId="2" borderId="1" xfId="0" applyNumberFormat="1" applyFont="1" applyFill="1" applyBorder="1" applyAlignment="1">
      <alignment horizontal="center" vertical="center" wrapText="1"/>
    </xf>
    <xf numFmtId="3" fontId="0" fillId="0" borderId="2" xfId="0" applyNumberFormat="1" applyBorder="1" applyAlignment="1">
      <alignment horizontal="center" vertical="center"/>
    </xf>
    <xf numFmtId="0" fontId="27" fillId="2" borderId="2" xfId="0" applyFont="1" applyFill="1" applyBorder="1" applyAlignment="1">
      <alignment horizontal="center" vertical="center"/>
    </xf>
    <xf numFmtId="3" fontId="0" fillId="2" borderId="1" xfId="0" applyNumberFormat="1" applyFill="1" applyBorder="1" applyAlignment="1">
      <alignment horizontal="center" vertical="center"/>
    </xf>
    <xf numFmtId="0" fontId="32" fillId="2" borderId="1" xfId="0" applyFont="1" applyFill="1" applyBorder="1" applyAlignment="1">
      <alignment horizontal="center" vertical="center" wrapText="1"/>
    </xf>
    <xf numFmtId="0" fontId="54" fillId="2" borderId="1" xfId="0" applyFont="1" applyFill="1" applyBorder="1" applyAlignment="1">
      <alignment horizontal="center"/>
    </xf>
    <xf numFmtId="0" fontId="35" fillId="2" borderId="1" xfId="0" applyFont="1" applyFill="1" applyBorder="1" applyAlignment="1">
      <alignment horizontal="center" vertical="center" wrapText="1"/>
    </xf>
    <xf numFmtId="3" fontId="35" fillId="2" borderId="32" xfId="0" applyNumberFormat="1" applyFont="1" applyFill="1" applyBorder="1" applyAlignment="1">
      <alignment horizontal="center" vertical="center" wrapText="1"/>
    </xf>
    <xf numFmtId="3" fontId="35" fillId="2" borderId="2"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7" fillId="0" borderId="17" xfId="0" applyFont="1" applyBorder="1" applyAlignment="1">
      <alignment horizontal="center" vertical="center" wrapText="1"/>
    </xf>
    <xf numFmtId="3" fontId="7" fillId="2" borderId="20" xfId="0" applyNumberFormat="1" applyFont="1" applyFill="1" applyBorder="1" applyAlignment="1">
      <alignment horizontal="center" vertical="center" wrapText="1"/>
    </xf>
    <xf numFmtId="0" fontId="5" fillId="17" borderId="1" xfId="0" applyFont="1" applyFill="1" applyBorder="1" applyAlignment="1">
      <alignment horizontal="center" vertical="center" wrapText="1"/>
    </xf>
    <xf numFmtId="0" fontId="7" fillId="0" borderId="12" xfId="0" applyFont="1" applyBorder="1" applyAlignment="1">
      <alignment vertical="center" wrapText="1"/>
    </xf>
    <xf numFmtId="0" fontId="7" fillId="0" borderId="15" xfId="0" applyFont="1" applyBorder="1" applyAlignment="1">
      <alignment vertical="center" wrapText="1"/>
    </xf>
    <xf numFmtId="0" fontId="56" fillId="2" borderId="1" xfId="0" applyFont="1" applyFill="1" applyBorder="1" applyAlignment="1">
      <alignment vertical="center"/>
    </xf>
    <xf numFmtId="164" fontId="56" fillId="2" borderId="1" xfId="0" applyNumberFormat="1" applyFont="1" applyFill="1" applyBorder="1" applyAlignment="1">
      <alignment vertical="center"/>
    </xf>
    <xf numFmtId="0" fontId="7" fillId="15" borderId="20" xfId="0" applyFont="1" applyFill="1" applyBorder="1" applyAlignment="1">
      <alignment horizontal="center" vertical="center" wrapText="1"/>
    </xf>
    <xf numFmtId="0" fontId="36" fillId="15" borderId="20" xfId="0" applyFont="1" applyFill="1" applyBorder="1" applyAlignment="1">
      <alignment horizontal="center" vertical="center" wrapText="1"/>
    </xf>
    <xf numFmtId="1" fontId="7" fillId="15" borderId="20" xfId="0" applyNumberFormat="1" applyFont="1" applyFill="1" applyBorder="1" applyAlignment="1">
      <alignment horizontal="center" vertical="center" wrapText="1"/>
    </xf>
    <xf numFmtId="0" fontId="32" fillId="15" borderId="20" xfId="0" applyFont="1" applyFill="1" applyBorder="1" applyAlignment="1">
      <alignment horizontal="center" vertical="center" wrapText="1"/>
    </xf>
    <xf numFmtId="9" fontId="32" fillId="15" borderId="20" xfId="7" applyFont="1" applyFill="1" applyBorder="1" applyAlignment="1">
      <alignment horizontal="center" vertical="center"/>
    </xf>
    <xf numFmtId="0" fontId="32" fillId="15" borderId="20" xfId="0" applyFont="1" applyFill="1" applyBorder="1" applyAlignment="1">
      <alignment horizontal="left" vertical="top" wrapText="1"/>
    </xf>
    <xf numFmtId="14" fontId="7" fillId="15" borderId="20" xfId="0" applyNumberFormat="1" applyFont="1" applyFill="1" applyBorder="1" applyAlignment="1">
      <alignment horizontal="center" vertical="center"/>
    </xf>
    <xf numFmtId="0" fontId="7" fillId="15" borderId="20" xfId="0" applyFont="1" applyFill="1" applyBorder="1" applyAlignment="1">
      <alignment horizontal="center" vertical="center"/>
    </xf>
    <xf numFmtId="0" fontId="7" fillId="15" borderId="17" xfId="0" applyFont="1" applyFill="1" applyBorder="1" applyAlignment="1">
      <alignment horizontal="center" vertical="center" wrapText="1"/>
    </xf>
    <xf numFmtId="0" fontId="7" fillId="15" borderId="13" xfId="0" applyFont="1" applyFill="1" applyBorder="1" applyAlignment="1">
      <alignment horizontal="center" vertical="center"/>
    </xf>
    <xf numFmtId="0" fontId="7" fillId="15" borderId="2" xfId="0" applyFont="1" applyFill="1" applyBorder="1" applyAlignment="1">
      <alignment horizontal="center" vertical="center"/>
    </xf>
    <xf numFmtId="4" fontId="7" fillId="15" borderId="1" xfId="0" applyNumberFormat="1" applyFont="1" applyFill="1" applyBorder="1" applyAlignment="1">
      <alignment horizontal="center" vertical="center"/>
    </xf>
    <xf numFmtId="0" fontId="7" fillId="15" borderId="1" xfId="0" applyFont="1" applyFill="1" applyBorder="1" applyAlignment="1">
      <alignment horizontal="center" vertical="center"/>
    </xf>
    <xf numFmtId="14" fontId="7" fillId="15" borderId="1" xfId="0" applyNumberFormat="1" applyFont="1" applyFill="1" applyBorder="1" applyAlignment="1">
      <alignment horizontal="center" vertical="center"/>
    </xf>
    <xf numFmtId="164" fontId="56" fillId="15" borderId="0" xfId="0" applyNumberFormat="1" applyFont="1" applyFill="1" applyAlignment="1">
      <alignment vertical="center"/>
    </xf>
    <xf numFmtId="0" fontId="56" fillId="15" borderId="1" xfId="0" applyFont="1" applyFill="1" applyBorder="1" applyAlignment="1">
      <alignment vertical="center"/>
    </xf>
    <xf numFmtId="3" fontId="7" fillId="15" borderId="20" xfId="0" applyNumberFormat="1" applyFont="1" applyFill="1" applyBorder="1" applyAlignment="1">
      <alignment horizontal="center" vertical="center" wrapText="1"/>
    </xf>
    <xf numFmtId="164" fontId="56" fillId="15" borderId="1" xfId="0" applyNumberFormat="1" applyFont="1" applyFill="1" applyBorder="1" applyAlignment="1">
      <alignment vertical="center"/>
    </xf>
    <xf numFmtId="0" fontId="31" fillId="15" borderId="16" xfId="0" applyFont="1" applyFill="1" applyBorder="1" applyAlignment="1">
      <alignment horizontal="center" vertical="center" wrapText="1"/>
    </xf>
    <xf numFmtId="0" fontId="34" fillId="15" borderId="20" xfId="0" applyFont="1" applyFill="1" applyBorder="1" applyAlignment="1">
      <alignment horizontal="center" vertical="center" wrapText="1"/>
    </xf>
    <xf numFmtId="9" fontId="32" fillId="15" borderId="20" xfId="0" applyNumberFormat="1" applyFont="1" applyFill="1" applyBorder="1" applyAlignment="1">
      <alignment horizontal="center" vertical="center" wrapText="1"/>
    </xf>
    <xf numFmtId="0" fontId="34" fillId="15" borderId="1" xfId="0" applyFont="1" applyFill="1" applyBorder="1" applyAlignment="1">
      <alignment vertical="top" wrapText="1"/>
    </xf>
    <xf numFmtId="0" fontId="32" fillId="15" borderId="1" xfId="0" applyFont="1" applyFill="1" applyBorder="1" applyAlignment="1">
      <alignment horizontal="center" vertical="center" wrapText="1"/>
    </xf>
    <xf numFmtId="0" fontId="32" fillId="15" borderId="4" xfId="0" applyFont="1" applyFill="1" applyBorder="1" applyAlignment="1">
      <alignment horizontal="center" vertical="center" wrapText="1"/>
    </xf>
    <xf numFmtId="14" fontId="7" fillId="15" borderId="4" xfId="0" applyNumberFormat="1" applyFont="1" applyFill="1" applyBorder="1" applyAlignment="1">
      <alignment horizontal="center" vertical="center"/>
    </xf>
    <xf numFmtId="0" fontId="43" fillId="15" borderId="2" xfId="0" applyFont="1" applyFill="1" applyBorder="1" applyAlignment="1">
      <alignment vertical="center" wrapText="1"/>
    </xf>
    <xf numFmtId="44" fontId="42" fillId="15" borderId="1" xfId="8" applyFont="1" applyFill="1" applyBorder="1" applyAlignment="1">
      <alignment horizontal="center" vertical="center" wrapText="1"/>
    </xf>
    <xf numFmtId="2" fontId="7" fillId="15" borderId="1" xfId="0" applyNumberFormat="1" applyFont="1" applyFill="1" applyBorder="1" applyAlignment="1">
      <alignment horizontal="center" vertical="center"/>
    </xf>
    <xf numFmtId="1" fontId="0" fillId="15" borderId="1" xfId="0" applyNumberFormat="1" applyFill="1" applyBorder="1" applyAlignment="1">
      <alignment horizontal="left" indent="3"/>
    </xf>
    <xf numFmtId="0" fontId="7" fillId="15" borderId="21" xfId="0" applyFont="1" applyFill="1" applyBorder="1" applyAlignment="1">
      <alignment horizontal="center" vertical="center" wrapText="1"/>
    </xf>
    <xf numFmtId="164" fontId="0" fillId="0" borderId="1" xfId="0" applyNumberFormat="1" applyBorder="1" applyAlignment="1">
      <alignment horizontal="center" vertical="center"/>
    </xf>
    <xf numFmtId="0" fontId="35" fillId="15" borderId="20" xfId="0" applyFont="1" applyFill="1" applyBorder="1" applyAlignment="1">
      <alignment horizontal="center" vertical="center" wrapText="1"/>
    </xf>
    <xf numFmtId="0" fontId="33" fillId="15" borderId="1" xfId="0" applyFont="1" applyFill="1" applyBorder="1" applyAlignment="1">
      <alignment vertical="top" wrapText="1"/>
    </xf>
    <xf numFmtId="0" fontId="32" fillId="15" borderId="1" xfId="0" applyFont="1" applyFill="1" applyBorder="1" applyAlignment="1">
      <alignment horizontal="center" vertical="center"/>
    </xf>
    <xf numFmtId="0" fontId="32" fillId="15" borderId="4" xfId="0" applyFont="1" applyFill="1" applyBorder="1" applyAlignment="1">
      <alignment horizontal="center" vertical="center"/>
    </xf>
    <xf numFmtId="3" fontId="7" fillId="15" borderId="19" xfId="0" applyNumberFormat="1" applyFont="1" applyFill="1" applyBorder="1" applyAlignment="1">
      <alignment horizontal="center" vertical="center" wrapText="1"/>
    </xf>
    <xf numFmtId="0" fontId="55" fillId="2" borderId="1" xfId="0" applyFont="1" applyFill="1" applyBorder="1"/>
    <xf numFmtId="0" fontId="31" fillId="15" borderId="20" xfId="0" applyFont="1" applyFill="1" applyBorder="1" applyAlignment="1">
      <alignment horizontal="center" vertical="center" wrapText="1"/>
    </xf>
    <xf numFmtId="164" fontId="57" fillId="0" borderId="1" xfId="0" applyNumberFormat="1" applyFont="1" applyBorder="1" applyAlignment="1">
      <alignment horizontal="center" vertical="center" wrapText="1"/>
    </xf>
    <xf numFmtId="164" fontId="0" fillId="2" borderId="1" xfId="0" applyNumberFormat="1" applyFill="1" applyBorder="1" applyAlignment="1">
      <alignment horizontal="right"/>
    </xf>
    <xf numFmtId="4" fontId="7" fillId="15" borderId="4" xfId="0" applyNumberFormat="1" applyFont="1" applyFill="1" applyBorder="1" applyAlignment="1">
      <alignment horizontal="center" vertical="center"/>
    </xf>
    <xf numFmtId="0" fontId="7" fillId="15" borderId="4" xfId="0" applyFont="1" applyFill="1" applyBorder="1" applyAlignment="1">
      <alignment horizontal="center" vertical="center"/>
    </xf>
    <xf numFmtId="0" fontId="0" fillId="15" borderId="20" xfId="0" applyFill="1" applyBorder="1" applyAlignment="1">
      <alignment horizontal="center" vertical="center" wrapText="1"/>
    </xf>
    <xf numFmtId="0" fontId="7" fillId="15" borderId="4" xfId="0" applyFont="1" applyFill="1" applyBorder="1" applyAlignment="1">
      <alignment horizontal="center"/>
    </xf>
    <xf numFmtId="0" fontId="7" fillId="15" borderId="1" xfId="0" applyFont="1" applyFill="1" applyBorder="1"/>
    <xf numFmtId="0" fontId="8" fillId="0" borderId="1" xfId="0" applyFont="1" applyBorder="1" applyAlignment="1">
      <alignment horizontal="center" vertical="center"/>
    </xf>
    <xf numFmtId="0" fontId="0" fillId="0" borderId="1" xfId="0" applyBorder="1" applyAlignment="1">
      <alignment horizontal="center" vertical="center"/>
    </xf>
    <xf numFmtId="4" fontId="32" fillId="2" borderId="4" xfId="0" quotePrefix="1" applyNumberFormat="1"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0" fillId="2" borderId="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9" fillId="2" borderId="1" xfId="0" applyFont="1" applyFill="1" applyBorder="1" applyAlignment="1">
      <alignment horizont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8" fillId="2" borderId="2" xfId="0" applyFont="1" applyFill="1" applyBorder="1" applyAlignment="1">
      <alignment horizontal="center"/>
    </xf>
    <xf numFmtId="0" fontId="28" fillId="2" borderId="3" xfId="0" applyFont="1" applyFill="1" applyBorder="1" applyAlignment="1">
      <alignment horizontal="center"/>
    </xf>
    <xf numFmtId="0" fontId="5" fillId="0" borderId="1" xfId="0" applyFont="1" applyBorder="1" applyAlignment="1">
      <alignment horizontal="center" vertical="center"/>
    </xf>
    <xf numFmtId="0" fontId="49" fillId="0" borderId="1" xfId="0" applyFont="1" applyBorder="1" applyAlignment="1">
      <alignment horizontal="left"/>
    </xf>
    <xf numFmtId="0" fontId="51" fillId="16" borderId="12" xfId="0" applyFont="1" applyFill="1" applyBorder="1" applyAlignment="1">
      <alignment horizontal="left" vertical="center" wrapText="1"/>
    </xf>
    <xf numFmtId="0" fontId="51" fillId="16" borderId="15" xfId="0" applyFont="1" applyFill="1" applyBorder="1" applyAlignment="1">
      <alignment horizontal="left" vertical="center" wrapText="1"/>
    </xf>
    <xf numFmtId="0" fontId="51" fillId="16" borderId="31" xfId="0" applyFont="1" applyFill="1" applyBorder="1" applyAlignment="1">
      <alignment horizontal="left" vertical="center" wrapText="1"/>
    </xf>
    <xf numFmtId="0" fontId="51" fillId="16" borderId="21" xfId="0" applyFont="1" applyFill="1" applyBorder="1" applyAlignment="1">
      <alignment horizontal="left" vertical="center" wrapText="1"/>
    </xf>
    <xf numFmtId="0" fontId="51" fillId="16" borderId="17" xfId="0" applyFont="1" applyFill="1" applyBorder="1" applyAlignment="1">
      <alignment horizontal="left" vertical="center" wrapText="1"/>
    </xf>
    <xf numFmtId="0" fontId="52" fillId="16" borderId="19" xfId="0" applyFont="1" applyFill="1" applyBorder="1" applyAlignment="1">
      <alignment horizontal="left" vertical="center" wrapText="1"/>
    </xf>
    <xf numFmtId="0" fontId="52" fillId="16" borderId="20" xfId="0" applyFont="1" applyFill="1" applyBorder="1" applyAlignment="1">
      <alignment horizontal="left" vertical="center" wrapText="1"/>
    </xf>
    <xf numFmtId="0" fontId="52" fillId="16" borderId="24" xfId="0" applyFont="1" applyFill="1" applyBorder="1" applyAlignment="1">
      <alignment horizontal="left" vertical="center" wrapText="1"/>
    </xf>
    <xf numFmtId="0" fontId="51" fillId="16" borderId="45" xfId="0" applyFont="1" applyFill="1" applyBorder="1" applyAlignment="1">
      <alignment horizontal="left" vertical="center" wrapText="1"/>
    </xf>
    <xf numFmtId="0" fontId="51" fillId="16" borderId="46" xfId="0" applyFont="1" applyFill="1" applyBorder="1" applyAlignment="1">
      <alignment horizontal="left" vertical="center" wrapText="1"/>
    </xf>
    <xf numFmtId="0" fontId="52" fillId="0" borderId="33" xfId="0" applyFont="1" applyBorder="1" applyAlignment="1">
      <alignment horizontal="left" vertical="center" wrapText="1"/>
    </xf>
    <xf numFmtId="0" fontId="52" fillId="0" borderId="36" xfId="0" applyFont="1" applyBorder="1" applyAlignment="1">
      <alignment horizontal="left" vertical="center" wrapText="1"/>
    </xf>
    <xf numFmtId="0" fontId="51" fillId="16" borderId="41" xfId="0" applyFont="1" applyFill="1" applyBorder="1" applyAlignment="1">
      <alignment horizontal="left" vertical="center" wrapText="1"/>
    </xf>
    <xf numFmtId="0" fontId="51" fillId="16" borderId="19" xfId="0" applyFont="1" applyFill="1" applyBorder="1" applyAlignment="1">
      <alignment horizontal="left" vertical="center" wrapText="1"/>
    </xf>
    <xf numFmtId="0" fontId="51" fillId="16" borderId="42" xfId="0" applyFont="1" applyFill="1" applyBorder="1" applyAlignment="1">
      <alignment horizontal="left" vertical="center" wrapText="1"/>
    </xf>
    <xf numFmtId="0" fontId="51" fillId="16" borderId="38" xfId="0" applyFont="1" applyFill="1" applyBorder="1" applyAlignment="1">
      <alignment horizontal="left" vertical="center" wrapText="1"/>
    </xf>
    <xf numFmtId="0" fontId="51" fillId="16" borderId="39" xfId="0" applyFont="1" applyFill="1" applyBorder="1" applyAlignment="1">
      <alignment horizontal="left" vertical="center" wrapText="1"/>
    </xf>
    <xf numFmtId="0" fontId="51" fillId="16" borderId="40" xfId="0" applyFont="1" applyFill="1" applyBorder="1" applyAlignment="1">
      <alignment horizontal="left" vertical="center" wrapText="1"/>
    </xf>
    <xf numFmtId="0" fontId="49" fillId="0" borderId="11" xfId="0" applyFont="1" applyBorder="1" applyAlignment="1">
      <alignment horizontal="center"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xf>
    <xf numFmtId="0" fontId="51" fillId="16" borderId="5" xfId="0" applyFont="1" applyFill="1" applyBorder="1" applyAlignment="1">
      <alignment horizontal="left" vertical="center" wrapText="1"/>
    </xf>
    <xf numFmtId="0" fontId="51" fillId="16" borderId="0" xfId="0" applyFont="1" applyFill="1" applyAlignment="1">
      <alignment horizontal="left" vertical="center" wrapText="1"/>
    </xf>
    <xf numFmtId="0" fontId="51" fillId="16" borderId="14" xfId="0" applyFont="1" applyFill="1" applyBorder="1" applyAlignment="1">
      <alignment horizontal="left" vertical="center" wrapText="1"/>
    </xf>
    <xf numFmtId="0" fontId="51" fillId="16" borderId="20" xfId="0" applyFont="1" applyFill="1" applyBorder="1" applyAlignment="1">
      <alignment horizontal="left" vertical="center" wrapText="1"/>
    </xf>
    <xf numFmtId="0" fontId="51" fillId="16" borderId="24" xfId="0" applyFont="1" applyFill="1" applyBorder="1" applyAlignment="1">
      <alignment horizontal="left" vertical="center" wrapText="1"/>
    </xf>
    <xf numFmtId="0" fontId="51" fillId="16" borderId="37" xfId="0" applyFont="1" applyFill="1" applyBorder="1" applyAlignment="1">
      <alignment horizontal="left" vertical="center" wrapText="1"/>
    </xf>
    <xf numFmtId="0" fontId="52" fillId="0" borderId="38" xfId="0" applyFont="1" applyBorder="1" applyAlignment="1">
      <alignment horizontal="left" vertical="center" wrapText="1"/>
    </xf>
    <xf numFmtId="0" fontId="52" fillId="0" borderId="39" xfId="0" applyFont="1" applyBorder="1" applyAlignment="1">
      <alignment horizontal="left" vertical="center" wrapText="1"/>
    </xf>
    <xf numFmtId="0" fontId="52" fillId="0" borderId="40" xfId="0" applyFont="1" applyBorder="1" applyAlignment="1">
      <alignment horizontal="left" vertical="center" wrapText="1"/>
    </xf>
    <xf numFmtId="0" fontId="49"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52" fillId="0" borderId="25" xfId="0" applyFont="1" applyBorder="1" applyAlignment="1">
      <alignment horizontal="center"/>
    </xf>
    <xf numFmtId="0" fontId="52" fillId="0" borderId="27" xfId="0" applyFont="1" applyBorder="1" applyAlignment="1">
      <alignment horizontal="center"/>
    </xf>
    <xf numFmtId="0" fontId="52" fillId="0" borderId="29" xfId="0" applyFont="1" applyBorder="1" applyAlignment="1">
      <alignment horizontal="center"/>
    </xf>
    <xf numFmtId="0" fontId="49" fillId="0" borderId="26"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21" xfId="0" applyFont="1" applyBorder="1" applyAlignment="1">
      <alignment horizontal="center" vertical="center"/>
    </xf>
    <xf numFmtId="0" fontId="50" fillId="16" borderId="11" xfId="0" applyFont="1" applyFill="1" applyBorder="1" applyAlignment="1">
      <alignment horizontal="center" vertical="center" wrapText="1"/>
    </xf>
    <xf numFmtId="0" fontId="50" fillId="16" borderId="16" xfId="0" applyFont="1" applyFill="1" applyBorder="1" applyAlignment="1">
      <alignment horizontal="center" vertical="center" wrapText="1"/>
    </xf>
    <xf numFmtId="0" fontId="50" fillId="16" borderId="13" xfId="0" applyFont="1" applyFill="1" applyBorder="1" applyAlignment="1">
      <alignment horizontal="center" vertical="center" wrapText="1"/>
    </xf>
    <xf numFmtId="0" fontId="51" fillId="16" borderId="19" xfId="0" applyFont="1" applyFill="1" applyBorder="1" applyAlignment="1">
      <alignment horizontal="center" vertical="center" wrapText="1"/>
    </xf>
    <xf numFmtId="0" fontId="51" fillId="16" borderId="20" xfId="0" applyFont="1" applyFill="1" applyBorder="1" applyAlignment="1">
      <alignment horizontal="center" vertical="center" wrapText="1"/>
    </xf>
    <xf numFmtId="0" fontId="51" fillId="16" borderId="21" xfId="0" applyFont="1" applyFill="1" applyBorder="1" applyAlignment="1">
      <alignment horizontal="center" vertical="center" wrapText="1"/>
    </xf>
    <xf numFmtId="0" fontId="49" fillId="0" borderId="11"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3" xfId="0" applyFont="1" applyBorder="1" applyAlignment="1">
      <alignment horizontal="center" vertical="center" wrapText="1"/>
    </xf>
    <xf numFmtId="0" fontId="51" fillId="16" borderId="24" xfId="0" applyFont="1" applyFill="1" applyBorder="1" applyAlignment="1">
      <alignment horizontal="center" vertical="center" wrapText="1"/>
    </xf>
    <xf numFmtId="0" fontId="51" fillId="16" borderId="31" xfId="0" applyFont="1" applyFill="1" applyBorder="1" applyAlignment="1">
      <alignment horizontal="center" vertical="center" wrapText="1"/>
    </xf>
    <xf numFmtId="0" fontId="51" fillId="16" borderId="33" xfId="0" applyFont="1" applyFill="1" applyBorder="1" applyAlignment="1">
      <alignment horizontal="center" vertical="center" wrapText="1"/>
    </xf>
    <xf numFmtId="0" fontId="51" fillId="16" borderId="34" xfId="0" applyFont="1" applyFill="1" applyBorder="1" applyAlignment="1">
      <alignment horizontal="center" vertical="center" wrapText="1"/>
    </xf>
    <xf numFmtId="0" fontId="51" fillId="16"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8" fillId="0" borderId="19" xfId="9"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58" fillId="2" borderId="22" xfId="9" applyFill="1" applyBorder="1" applyAlignment="1">
      <alignment horizontal="center" vertical="center" wrapText="1"/>
    </xf>
    <xf numFmtId="0" fontId="35" fillId="2" borderId="23" xfId="0" applyFont="1" applyFill="1" applyBorder="1" applyAlignment="1">
      <alignment horizontal="center" vertical="center" wrapText="1"/>
    </xf>
    <xf numFmtId="0" fontId="35" fillId="0" borderId="21" xfId="0" applyFont="1" applyBorder="1" applyAlignment="1">
      <alignment horizontal="center" vertical="center" wrapText="1"/>
    </xf>
    <xf numFmtId="0" fontId="58" fillId="2" borderId="19" xfId="9"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9" xfId="0" applyNumberFormat="1" applyBorder="1" applyAlignment="1">
      <alignment horizontal="center" vertical="center"/>
    </xf>
    <xf numFmtId="164" fontId="0" fillId="0" borderId="21" xfId="0" applyNumberFormat="1" applyBorder="1" applyAlignment="1">
      <alignment horizontal="center" vertical="center"/>
    </xf>
    <xf numFmtId="0" fontId="55" fillId="2" borderId="1" xfId="0" applyFont="1" applyFill="1" applyBorder="1" applyAlignment="1">
      <alignment horizontal="center"/>
    </xf>
    <xf numFmtId="0" fontId="55" fillId="2" borderId="19" xfId="0" applyFont="1" applyFill="1" applyBorder="1" applyAlignment="1">
      <alignment horizontal="center"/>
    </xf>
    <xf numFmtId="0" fontId="55" fillId="2" borderId="21" xfId="0" applyFont="1" applyFill="1" applyBorder="1" applyAlignment="1">
      <alignment horizontal="center"/>
    </xf>
    <xf numFmtId="164" fontId="0" fillId="0" borderId="20" xfId="0" applyNumberFormat="1" applyBorder="1" applyAlignment="1">
      <alignment horizontal="center" vertical="center"/>
    </xf>
    <xf numFmtId="0" fontId="32" fillId="0" borderId="19" xfId="0" applyFont="1" applyBorder="1" applyAlignment="1">
      <alignment horizontal="center" vertical="center" wrapText="1"/>
    </xf>
    <xf numFmtId="0" fontId="32" fillId="0" borderId="21" xfId="0" applyFont="1" applyBorder="1" applyAlignment="1">
      <alignment horizontal="center" vertical="center" wrapText="1"/>
    </xf>
    <xf numFmtId="14" fontId="7" fillId="0" borderId="19" xfId="0" applyNumberFormat="1" applyFont="1" applyBorder="1" applyAlignment="1">
      <alignment horizontal="center" vertical="center"/>
    </xf>
    <xf numFmtId="14" fontId="7" fillId="0" borderId="21"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32" fillId="0" borderId="19" xfId="0" applyFont="1" applyBorder="1" applyAlignment="1">
      <alignment horizontal="left" vertical="top" wrapText="1"/>
    </xf>
    <xf numFmtId="0" fontId="32" fillId="0" borderId="21" xfId="0" applyFont="1" applyBorder="1" applyAlignment="1">
      <alignment horizontal="left" vertical="top" wrapText="1"/>
    </xf>
    <xf numFmtId="0" fontId="7"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21" xfId="0" applyFont="1" applyFill="1" applyBorder="1" applyAlignment="1">
      <alignment horizontal="center" vertical="center" wrapText="1"/>
    </xf>
    <xf numFmtId="14" fontId="7" fillId="0" borderId="20" xfId="0" applyNumberFormat="1" applyFont="1" applyBorder="1" applyAlignment="1">
      <alignment horizontal="center" vertical="center"/>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9" borderId="19"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32" fillId="0" borderId="20" xfId="0" applyFont="1" applyBorder="1" applyAlignment="1">
      <alignment horizontal="center" vertical="center" wrapText="1"/>
    </xf>
    <xf numFmtId="3" fontId="32" fillId="2" borderId="19" xfId="0" applyNumberFormat="1" applyFont="1" applyFill="1" applyBorder="1" applyAlignment="1">
      <alignment horizontal="center" vertical="center" wrapText="1"/>
    </xf>
    <xf numFmtId="3" fontId="32" fillId="2" borderId="2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9" xfId="0" applyNumberFormat="1" applyFont="1" applyBorder="1" applyAlignment="1">
      <alignment horizontal="center" vertical="center" wrapText="1"/>
    </xf>
    <xf numFmtId="3" fontId="7" fillId="0" borderId="20" xfId="0" applyNumberFormat="1" applyFont="1" applyBorder="1" applyAlignment="1">
      <alignment horizontal="center" vertical="center" wrapText="1"/>
    </xf>
    <xf numFmtId="3" fontId="7" fillId="0" borderId="21" xfId="0" applyNumberFormat="1" applyFont="1" applyBorder="1" applyAlignment="1">
      <alignment horizontal="center" vertical="center" wrapText="1"/>
    </xf>
    <xf numFmtId="0" fontId="7" fillId="2" borderId="19" xfId="0"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7" fillId="2" borderId="20" xfId="0" applyNumberFormat="1" applyFont="1" applyFill="1" applyBorder="1" applyAlignment="1">
      <alignment horizontal="center" vertical="center" wrapText="1"/>
    </xf>
    <xf numFmtId="3" fontId="7" fillId="2" borderId="21"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xf>
    <xf numFmtId="3" fontId="7" fillId="2" borderId="1" xfId="0" applyNumberFormat="1" applyFont="1" applyFill="1" applyBorder="1" applyAlignment="1">
      <alignment horizontal="center" vertical="center"/>
    </xf>
    <xf numFmtId="3" fontId="32" fillId="0" borderId="19" xfId="0" applyNumberFormat="1" applyFont="1" applyFill="1" applyBorder="1" applyAlignment="1">
      <alignment horizontal="center" vertical="center" wrapText="1"/>
    </xf>
    <xf numFmtId="3" fontId="32" fillId="0" borderId="21" xfId="0" applyNumberFormat="1"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3" fontId="32" fillId="2" borderId="20" xfId="0" applyNumberFormat="1" applyFont="1" applyFill="1" applyBorder="1" applyAlignment="1">
      <alignment horizontal="center" vertical="center" wrapText="1"/>
    </xf>
    <xf numFmtId="3" fontId="32" fillId="0" borderId="19" xfId="0" applyNumberFormat="1" applyFont="1" applyBorder="1" applyAlignment="1">
      <alignment horizontal="center" vertical="center" wrapText="1"/>
    </xf>
    <xf numFmtId="3" fontId="32" fillId="0" borderId="20" xfId="0" applyNumberFormat="1" applyFont="1" applyBorder="1" applyAlignment="1">
      <alignment horizontal="center" vertical="center" wrapText="1"/>
    </xf>
    <xf numFmtId="3" fontId="32" fillId="0" borderId="21" xfId="0" applyNumberFormat="1" applyFont="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0" fillId="14" borderId="19" xfId="0" applyFill="1" applyBorder="1" applyAlignment="1">
      <alignment horizontal="center" vertical="center" wrapText="1"/>
    </xf>
    <xf numFmtId="0" fontId="0" fillId="14" borderId="20" xfId="0" applyFill="1" applyBorder="1" applyAlignment="1">
      <alignment horizontal="center" vertical="center" wrapText="1"/>
    </xf>
    <xf numFmtId="0" fontId="0" fillId="14" borderId="21" xfId="0"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9" fontId="32" fillId="0" borderId="19" xfId="7" applyFont="1" applyBorder="1" applyAlignment="1">
      <alignment horizontal="center" vertical="center" wrapText="1"/>
    </xf>
    <xf numFmtId="9" fontId="32" fillId="0" borderId="20" xfId="7" applyFont="1" applyBorder="1" applyAlignment="1">
      <alignment horizontal="center" vertical="center" wrapText="1"/>
    </xf>
    <xf numFmtId="9" fontId="32" fillId="0" borderId="21" xfId="7" applyFont="1" applyBorder="1" applyAlignment="1">
      <alignment horizontal="center" vertical="center" wrapText="1"/>
    </xf>
    <xf numFmtId="0" fontId="34" fillId="0" borderId="19" xfId="0" applyFont="1" applyBorder="1" applyAlignment="1">
      <alignment vertical="top" wrapText="1"/>
    </xf>
    <xf numFmtId="0" fontId="34" fillId="0" borderId="20" xfId="0" applyFont="1" applyBorder="1" applyAlignment="1">
      <alignment vertical="top" wrapText="1"/>
    </xf>
    <xf numFmtId="0" fontId="34" fillId="0" borderId="21" xfId="0" applyFont="1" applyBorder="1" applyAlignment="1">
      <alignment vertical="top" wrapText="1"/>
    </xf>
    <xf numFmtId="1" fontId="7" fillId="0" borderId="19" xfId="0" applyNumberFormat="1" applyFont="1" applyBorder="1" applyAlignment="1">
      <alignment horizontal="center" vertical="center" wrapText="1"/>
    </xf>
    <xf numFmtId="1" fontId="7" fillId="0" borderId="20" xfId="0" applyNumberFormat="1" applyFont="1" applyBorder="1" applyAlignment="1">
      <alignment horizontal="center" vertical="center" wrapText="1"/>
    </xf>
    <xf numFmtId="1" fontId="7" fillId="0" borderId="21" xfId="0" applyNumberFormat="1" applyFont="1" applyBorder="1" applyAlignment="1">
      <alignment horizontal="center" vertical="center" wrapText="1"/>
    </xf>
    <xf numFmtId="9" fontId="32" fillId="0" borderId="19" xfId="7" applyFont="1" applyBorder="1" applyAlignment="1">
      <alignment horizontal="center" vertical="center"/>
    </xf>
    <xf numFmtId="9" fontId="32" fillId="0" borderId="20" xfId="7" applyFont="1" applyBorder="1" applyAlignment="1">
      <alignment horizontal="center" vertical="center"/>
    </xf>
    <xf numFmtId="9" fontId="32" fillId="0" borderId="21" xfId="7" applyFont="1" applyBorder="1" applyAlignment="1">
      <alignment horizontal="center" vertical="center"/>
    </xf>
    <xf numFmtId="9" fontId="32" fillId="0" borderId="19" xfId="7" applyFont="1" applyFill="1" applyBorder="1" applyAlignment="1">
      <alignment horizontal="center" vertical="center"/>
    </xf>
    <xf numFmtId="9" fontId="32" fillId="0" borderId="21" xfId="7" applyFont="1" applyFill="1" applyBorder="1" applyAlignment="1">
      <alignment horizontal="center" vertical="center"/>
    </xf>
    <xf numFmtId="9" fontId="32" fillId="0" borderId="20" xfId="7" applyFont="1" applyFill="1" applyBorder="1" applyAlignment="1">
      <alignment horizontal="center" vertical="center"/>
    </xf>
    <xf numFmtId="0" fontId="7" fillId="0" borderId="19" xfId="0"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1" fontId="7" fillId="0" borderId="19" xfId="0" applyNumberFormat="1" applyFont="1" applyBorder="1" applyAlignment="1">
      <alignment horizontal="center" vertical="center"/>
    </xf>
    <xf numFmtId="1" fontId="7" fillId="0" borderId="20" xfId="0" applyNumberFormat="1" applyFont="1" applyBorder="1" applyAlignment="1">
      <alignment horizontal="center" vertical="center"/>
    </xf>
    <xf numFmtId="1" fontId="7" fillId="0" borderId="21" xfId="0" applyNumberFormat="1" applyFont="1" applyBorder="1" applyAlignment="1">
      <alignment horizontal="center" vertical="center"/>
    </xf>
    <xf numFmtId="0" fontId="7" fillId="0" borderId="17" xfId="0" applyFont="1" applyBorder="1" applyAlignment="1">
      <alignment horizontal="center"/>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9" fontId="32" fillId="2" borderId="19" xfId="7" applyFont="1" applyFill="1" applyBorder="1" applyAlignment="1">
      <alignment horizontal="center" vertical="center"/>
    </xf>
    <xf numFmtId="9" fontId="32" fillId="2" borderId="21" xfId="7" applyFont="1" applyFill="1" applyBorder="1" applyAlignment="1">
      <alignment horizontal="center" vertical="center"/>
    </xf>
    <xf numFmtId="0" fontId="31" fillId="0" borderId="1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3" xfId="0" applyFont="1" applyBorder="1" applyAlignment="1">
      <alignment horizontal="center" vertical="center" wrapText="1"/>
    </xf>
    <xf numFmtId="0" fontId="35" fillId="2" borderId="22" xfId="0" applyFont="1" applyFill="1" applyBorder="1" applyAlignment="1">
      <alignment horizontal="center" vertical="center" wrapText="1"/>
    </xf>
    <xf numFmtId="0" fontId="35" fillId="0" borderId="19"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9" fontId="32" fillId="0" borderId="19" xfId="0" applyNumberFormat="1" applyFont="1" applyBorder="1" applyAlignment="1">
      <alignment horizontal="center" vertical="center" wrapText="1"/>
    </xf>
    <xf numFmtId="9" fontId="32" fillId="0" borderId="20" xfId="0" applyNumberFormat="1" applyFont="1" applyBorder="1" applyAlignment="1">
      <alignment horizontal="center" vertical="center" wrapText="1"/>
    </xf>
    <xf numFmtId="9" fontId="32" fillId="0" borderId="21" xfId="0" applyNumberFormat="1" applyFont="1" applyBorder="1" applyAlignment="1">
      <alignment horizontal="center" vertical="center" wrapText="1"/>
    </xf>
    <xf numFmtId="0" fontId="34" fillId="0" borderId="19" xfId="0" applyFont="1" applyBorder="1" applyAlignment="1">
      <alignment horizontal="center" vertical="center" wrapText="1"/>
    </xf>
    <xf numFmtId="0" fontId="34" fillId="0" borderId="21"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164" fontId="0" fillId="2" borderId="19" xfId="0" applyNumberFormat="1" applyFill="1" applyBorder="1" applyAlignment="1">
      <alignment horizontal="center"/>
    </xf>
    <xf numFmtId="164" fontId="0" fillId="2" borderId="20" xfId="0" applyNumberFormat="1" applyFill="1" applyBorder="1" applyAlignment="1">
      <alignment horizontal="center"/>
    </xf>
    <xf numFmtId="164" fontId="0" fillId="2" borderId="21" xfId="0" applyNumberFormat="1" applyFill="1" applyBorder="1" applyAlignment="1">
      <alignment horizontal="center"/>
    </xf>
    <xf numFmtId="164" fontId="0" fillId="2" borderId="19" xfId="0" applyNumberFormat="1" applyFill="1" applyBorder="1" applyAlignment="1"/>
    <xf numFmtId="164" fontId="0" fillId="2" borderId="20" xfId="0" applyNumberFormat="1" applyFill="1" applyBorder="1" applyAlignment="1">
      <alignment horizontal="center" vertical="center"/>
    </xf>
    <xf numFmtId="164" fontId="0" fillId="2" borderId="21" xfId="0" applyNumberFormat="1" applyFill="1" applyBorder="1" applyAlignment="1">
      <alignment horizontal="center" vertical="center"/>
    </xf>
    <xf numFmtId="164" fontId="55" fillId="0" borderId="1" xfId="0" applyNumberFormat="1" applyFont="1" applyBorder="1" applyAlignment="1">
      <alignment horizontal="center" vertical="center"/>
    </xf>
    <xf numFmtId="164" fontId="55" fillId="0" borderId="20" xfId="0" applyNumberFormat="1" applyFont="1" applyBorder="1" applyAlignment="1">
      <alignment horizontal="center" vertical="center"/>
    </xf>
    <xf numFmtId="164" fontId="55" fillId="0" borderId="21" xfId="0" applyNumberFormat="1" applyFont="1" applyBorder="1" applyAlignment="1">
      <alignment horizontal="center" vertical="center"/>
    </xf>
    <xf numFmtId="0" fontId="0" fillId="0" borderId="20" xfId="0" applyBorder="1" applyAlignment="1">
      <alignment horizontal="center" vertical="center"/>
    </xf>
    <xf numFmtId="0" fontId="55" fillId="0" borderId="1" xfId="0" applyFont="1" applyBorder="1" applyAlignment="1">
      <alignment horizontal="center" vertical="center"/>
    </xf>
    <xf numFmtId="0" fontId="55" fillId="0" borderId="1" xfId="0" applyFont="1" applyBorder="1" applyAlignment="1">
      <alignment horizontal="center" vertical="center"/>
    </xf>
    <xf numFmtId="164" fontId="55" fillId="2" borderId="1" xfId="0" applyNumberFormat="1" applyFont="1" applyFill="1" applyBorder="1" applyAlignment="1">
      <alignment horizontal="center" vertical="center"/>
    </xf>
    <xf numFmtId="0" fontId="55" fillId="0" borderId="19" xfId="0" applyFont="1" applyBorder="1" applyAlignment="1">
      <alignment horizontal="center" vertical="center"/>
    </xf>
    <xf numFmtId="0" fontId="55" fillId="0" borderId="20" xfId="0" applyFont="1" applyBorder="1" applyAlignment="1">
      <alignment horizontal="center" vertical="center"/>
    </xf>
    <xf numFmtId="0" fontId="55" fillId="0" borderId="21"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164" fontId="55" fillId="0" borderId="19" xfId="0" applyNumberFormat="1" applyFont="1" applyBorder="1" applyAlignment="1">
      <alignment horizontal="center" vertical="center"/>
    </xf>
  </cellXfs>
  <cellStyles count="10">
    <cellStyle name="BodyStyle" xfId="5"/>
    <cellStyle name="HeaderStyle" xfId="4"/>
    <cellStyle name="Hipervínculo" xfId="9" builtinId="8"/>
    <cellStyle name="Millares 2" xfId="3"/>
    <cellStyle name="Moneda" xfId="8" builtinId="4"/>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ipccar-my.sharepoint.com/:f:/g/personal/coordinacionplaneacion_ipcc_gov_co/EkpX_GjwRL1GlZOkOSZPg6YB49ltgYw5jGvqSsn647tIDA?e=Yx1sQm" TargetMode="External"/><Relationship Id="rId13" Type="http://schemas.openxmlformats.org/officeDocument/2006/relationships/hyperlink" Target="https://ipccar-my.sharepoint.com/:f:/g/personal/coordinacionplaneacion_ipcc_gov_co/EomK5_FtK5dNuF4PYE-iyg4Bx25QY2pVfE-3M8uA4E6Xaw?e=mQm8Xa" TargetMode="External"/><Relationship Id="rId18" Type="http://schemas.openxmlformats.org/officeDocument/2006/relationships/hyperlink" Target="https://ipccar-my.sharepoint.com/:f:/g/personal/coordinacionplaneacion_ipcc_gov_co/Ej5cJJw_xDhItiGFm9OdwnsBRVIL0BbqkOHjBIpHUF-WKA?e=lz9LAC" TargetMode="External"/><Relationship Id="rId26" Type="http://schemas.openxmlformats.org/officeDocument/2006/relationships/drawing" Target="../drawings/drawing3.xml"/><Relationship Id="rId3" Type="http://schemas.openxmlformats.org/officeDocument/2006/relationships/hyperlink" Target="https://ipccar-my.sharepoint.com/:f:/g/personal/coordinacionplaneacion_ipcc_gov_co/EgANwhLpQShGqlb8DutmnGkBhBo9pUx3AWeOJ4fU3fWvNg?e=0lpkzz" TargetMode="External"/><Relationship Id="rId21" Type="http://schemas.openxmlformats.org/officeDocument/2006/relationships/hyperlink" Target="https://ipccar-my.sharepoint.com/:f:/g/personal/coordinacionplaneacion_ipcc_gov_co/EjNDygotf49ItOQ5TCk3RdsBEqmKYSER8fD_HhUqBSRSug?e=yiNzLp" TargetMode="External"/><Relationship Id="rId7" Type="http://schemas.openxmlformats.org/officeDocument/2006/relationships/hyperlink" Target="https://ipccar-my.sharepoint.com/:f:/g/personal/coordinacionplaneacion_ipcc_gov_co/Emv5hCuC3BtHgc7pxuaCrBoB4fzQ-qzFGZ4_ugVEO58tiw?e=dLCzZd" TargetMode="External"/><Relationship Id="rId12" Type="http://schemas.openxmlformats.org/officeDocument/2006/relationships/hyperlink" Target="https://ipccar-my.sharepoint.com/:f:/g/personal/coordinacionplaneacion_ipcc_gov_co/EhZRiOwippZAlkjnRWffsrUBK49vQqBZKAIGat9q7p1eBQ?e=GJU66p" TargetMode="External"/><Relationship Id="rId17" Type="http://schemas.openxmlformats.org/officeDocument/2006/relationships/hyperlink" Target="https://ipccar-my.sharepoint.com/:f:/g/personal/coordinacionplaneacion_ipcc_gov_co/Er5dY_X2Z85GjG-ROCmuow8B7XQG0n5tfPWjlXgKx64lwg?e=taPQQS" TargetMode="External"/><Relationship Id="rId25" Type="http://schemas.openxmlformats.org/officeDocument/2006/relationships/printerSettings" Target="../printerSettings/printerSettings3.bin"/><Relationship Id="rId2" Type="http://schemas.openxmlformats.org/officeDocument/2006/relationships/hyperlink" Target="https://ipccar-my.sharepoint.com/:f:/g/personal/coordinacionplaneacion_ipcc_gov_co/Egfs5N-eiGNKixsclnjs9A4BKhbWdXrEq9xVQg5CHf-dlQ?e=WAU2Ts" TargetMode="External"/><Relationship Id="rId16" Type="http://schemas.openxmlformats.org/officeDocument/2006/relationships/hyperlink" Target="https://ipccar-my.sharepoint.com/:f:/g/personal/coordinacionplaneacion_ipcc_gov_co/Ei-d1aem4pNFuhv7vKz3lHEBciN_5sfFeoLgevPqT97FJQ?e=QZlngl" TargetMode="External"/><Relationship Id="rId20" Type="http://schemas.openxmlformats.org/officeDocument/2006/relationships/hyperlink" Target="https://ipccar-my.sharepoint.com/:f:/g/personal/coordinacionplaneacion_ipcc_gov_co/EmYFBEmNF1VPg8WcSloLNsgBQhHVIwKKDl9737nPFD6vRw?e=fKnNQ5" TargetMode="External"/><Relationship Id="rId1" Type="http://schemas.openxmlformats.org/officeDocument/2006/relationships/hyperlink" Target="https://ipccar-my.sharepoint.com/:f:/g/personal/coordinacionplaneacion_ipcc_gov_co/EjzJ5WCB1_ZEsSp1_KWfjCoBmHEEYNWz_maqpyLKZ2-f6w?e=rpailU" TargetMode="External"/><Relationship Id="rId6" Type="http://schemas.openxmlformats.org/officeDocument/2006/relationships/hyperlink" Target="https://ipccar-my.sharepoint.com/:f:/g/personal/coordinacionplaneacion_ipcc_gov_co/Es-2tER-EzFLlZpw-b_RkgsB7t8NwE-wBGp3tV4MhTsOPQ?e=uXBpQv" TargetMode="External"/><Relationship Id="rId11" Type="http://schemas.openxmlformats.org/officeDocument/2006/relationships/hyperlink" Target="https://ipccar-my.sharepoint.com/:f:/g/personal/coordinacionplaneacion_ipcc_gov_co/EvbytElxQnpMn8JedebujysBSk_WXnSwLtt94ws2NWvofg?e=8cNSaA" TargetMode="External"/><Relationship Id="rId24" Type="http://schemas.openxmlformats.org/officeDocument/2006/relationships/hyperlink" Target="https://ipccar-my.sharepoint.com/:f:/g/personal/coordinacionplaneacion_ipcc_gov_co/EkQjWKrNDSRJqDjU7xAy5RMB9I-YuJ472oR63RGgZdYuIg?e=fG8TMa" TargetMode="External"/><Relationship Id="rId5" Type="http://schemas.openxmlformats.org/officeDocument/2006/relationships/hyperlink" Target="https://ipccar-my.sharepoint.com/:f:/g/personal/coordinacionplaneacion_ipcc_gov_co/Ejw06hJ744VAoZE-nrMC7BQBNqMRyi7fxnV755UpkpTpOg?e=XpR3Ml" TargetMode="External"/><Relationship Id="rId15" Type="http://schemas.openxmlformats.org/officeDocument/2006/relationships/hyperlink" Target="https://ipccar-my.sharepoint.com/:f:/g/personal/coordinacionplaneacion_ipcc_gov_co/EhRTsU9xUd9LsdV7XD4OG1cBsQgcM7TNmC7ZSq7gP3xA6g?e=uIUoYJ" TargetMode="External"/><Relationship Id="rId23" Type="http://schemas.openxmlformats.org/officeDocument/2006/relationships/hyperlink" Target="https://ipccar-my.sharepoint.com/:f:/g/personal/coordinacionplaneacion_ipcc_gov_co/EgP9BTQOTdhNrErA1F1zQ2IB2uF7RSBiPrqfB1NQj9DimQ?e=WExwQ4" TargetMode="External"/><Relationship Id="rId28" Type="http://schemas.openxmlformats.org/officeDocument/2006/relationships/comments" Target="../comments3.xml"/><Relationship Id="rId10" Type="http://schemas.openxmlformats.org/officeDocument/2006/relationships/hyperlink" Target="https://ipccar-my.sharepoint.com/:f:/g/personal/coordinacionplaneacion_ipcc_gov_co/EivtE3I0OPZEtZFvYL7GQL0BHH67_2rOuog1VqsKSIKOSg?e=fuZRDf" TargetMode="External"/><Relationship Id="rId19" Type="http://schemas.openxmlformats.org/officeDocument/2006/relationships/hyperlink" Target="https://ipccar-my.sharepoint.com/:f:/g/personal/coordinacionplaneacion_ipcc_gov_co/EkxhKTgcUqpKpDT3W2cxYLkBFK19yVwQTWnUlrz14giArQ?e=IdqpF5" TargetMode="External"/><Relationship Id="rId4" Type="http://schemas.openxmlformats.org/officeDocument/2006/relationships/hyperlink" Target="https://ipccar-my.sharepoint.com/:f:/g/personal/coordinacionplaneacion_ipcc_gov_co/EiDuwLZkhYlKsXuBsMzI6oIBU0-15Wf2jpDaAml3MnIByw?e=NeC0e1" TargetMode="External"/><Relationship Id="rId9" Type="http://schemas.openxmlformats.org/officeDocument/2006/relationships/hyperlink" Target="https://ipccar-my.sharepoint.com/:f:/g/personal/coordinacionplaneacion_ipcc_gov_co/Endt2wq4d6BEiLzLEgChEYAB4QH6vHQ5jSbz_o8PA0oMnw?e=rfFGAB" TargetMode="External"/><Relationship Id="rId14" Type="http://schemas.openxmlformats.org/officeDocument/2006/relationships/hyperlink" Target="https://ipccar-my.sharepoint.com/:f:/g/personal/coordinacionplaneacion_ipcc_gov_co/Em0ZzTIKp_9DktzemxOGr1QB6SU6Bhy6IFhwmdXlmdpiEA?e=8vVPf6" TargetMode="External"/><Relationship Id="rId22" Type="http://schemas.openxmlformats.org/officeDocument/2006/relationships/hyperlink" Target="https://ipccar-my.sharepoint.com/:f:/g/personal/coordinacionplaneacion_ipcc_gov_co/EugfwdrIjq1EikGEmLH3zioBHW9yDV7wXQW0AEB24NVesQ?e=uK1Nis" TargetMode="External"/><Relationship Id="rId27"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22" zoomScale="60" zoomScaleNormal="60" workbookViewId="0">
      <selection activeCell="J48" sqref="J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276" t="s">
        <v>153</v>
      </c>
      <c r="B1" s="276"/>
      <c r="C1" s="276"/>
      <c r="D1" s="276"/>
      <c r="E1" s="276"/>
      <c r="F1" s="276"/>
      <c r="G1" s="276"/>
      <c r="H1" s="276"/>
    </row>
    <row r="2" spans="1:50" ht="33" customHeight="1">
      <c r="A2" s="259" t="s">
        <v>172</v>
      </c>
      <c r="B2" s="259"/>
      <c r="C2" s="259"/>
      <c r="D2" s="259"/>
      <c r="E2" s="259"/>
      <c r="F2" s="259"/>
      <c r="G2" s="259"/>
      <c r="H2" s="259"/>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255" t="s">
        <v>101</v>
      </c>
      <c r="C3" s="255"/>
      <c r="D3" s="255"/>
      <c r="E3" s="255"/>
      <c r="F3" s="255"/>
      <c r="G3" s="255"/>
      <c r="H3" s="255"/>
    </row>
    <row r="4" spans="1:50" ht="48" customHeight="1">
      <c r="A4" s="14" t="s">
        <v>159</v>
      </c>
      <c r="B4" s="248" t="s">
        <v>178</v>
      </c>
      <c r="C4" s="249"/>
      <c r="D4" s="249"/>
      <c r="E4" s="249"/>
      <c r="F4" s="249"/>
      <c r="G4" s="249"/>
      <c r="H4" s="250"/>
    </row>
    <row r="5" spans="1:50" ht="31.5" customHeight="1">
      <c r="A5" s="14" t="s">
        <v>177</v>
      </c>
      <c r="B5" s="255" t="s">
        <v>102</v>
      </c>
      <c r="C5" s="255"/>
      <c r="D5" s="255"/>
      <c r="E5" s="255"/>
      <c r="F5" s="255"/>
      <c r="G5" s="255"/>
      <c r="H5" s="255"/>
    </row>
    <row r="6" spans="1:50" ht="40.5" customHeight="1">
      <c r="A6" s="14" t="s">
        <v>80</v>
      </c>
      <c r="B6" s="248" t="s">
        <v>103</v>
      </c>
      <c r="C6" s="249"/>
      <c r="D6" s="249"/>
      <c r="E6" s="249"/>
      <c r="F6" s="249"/>
      <c r="G6" s="249"/>
      <c r="H6" s="250"/>
    </row>
    <row r="7" spans="1:50" ht="41.1" customHeight="1">
      <c r="A7" s="14" t="s">
        <v>94</v>
      </c>
      <c r="B7" s="255" t="s">
        <v>104</v>
      </c>
      <c r="C7" s="255"/>
      <c r="D7" s="255"/>
      <c r="E7" s="255"/>
      <c r="F7" s="255"/>
      <c r="G7" s="255"/>
      <c r="H7" s="255"/>
    </row>
    <row r="8" spans="1:50" ht="48.95" customHeight="1">
      <c r="A8" s="14" t="s">
        <v>32</v>
      </c>
      <c r="B8" s="255" t="s">
        <v>184</v>
      </c>
      <c r="C8" s="255"/>
      <c r="D8" s="255"/>
      <c r="E8" s="255"/>
      <c r="F8" s="255"/>
      <c r="G8" s="255"/>
      <c r="H8" s="255"/>
    </row>
    <row r="9" spans="1:50" ht="48.95" customHeight="1">
      <c r="A9" s="14" t="s">
        <v>185</v>
      </c>
      <c r="B9" s="248" t="s">
        <v>186</v>
      </c>
      <c r="C9" s="249"/>
      <c r="D9" s="249"/>
      <c r="E9" s="249"/>
      <c r="F9" s="249"/>
      <c r="G9" s="249"/>
      <c r="H9" s="250"/>
    </row>
    <row r="10" spans="1:50" ht="30">
      <c r="A10" s="14" t="s">
        <v>33</v>
      </c>
      <c r="B10" s="255" t="s">
        <v>105</v>
      </c>
      <c r="C10" s="255"/>
      <c r="D10" s="255"/>
      <c r="E10" s="255"/>
      <c r="F10" s="255"/>
      <c r="G10" s="255"/>
      <c r="H10" s="255"/>
    </row>
    <row r="11" spans="1:50" ht="30">
      <c r="A11" s="14" t="s">
        <v>8</v>
      </c>
      <c r="B11" s="255" t="s">
        <v>106</v>
      </c>
      <c r="C11" s="255"/>
      <c r="D11" s="255"/>
      <c r="E11" s="255"/>
      <c r="F11" s="255"/>
      <c r="G11" s="255"/>
      <c r="H11" s="255"/>
    </row>
    <row r="12" spans="1:50" ht="33.950000000000003" customHeight="1">
      <c r="A12" s="14" t="s">
        <v>81</v>
      </c>
      <c r="B12" s="255" t="s">
        <v>107</v>
      </c>
      <c r="C12" s="255"/>
      <c r="D12" s="255"/>
      <c r="E12" s="255"/>
      <c r="F12" s="255"/>
      <c r="G12" s="255"/>
      <c r="H12" s="255"/>
    </row>
    <row r="13" spans="1:50" ht="30">
      <c r="A13" s="14" t="s">
        <v>29</v>
      </c>
      <c r="B13" s="255" t="s">
        <v>108</v>
      </c>
      <c r="C13" s="255"/>
      <c r="D13" s="255"/>
      <c r="E13" s="255"/>
      <c r="F13" s="255"/>
      <c r="G13" s="255"/>
      <c r="H13" s="255"/>
    </row>
    <row r="14" spans="1:50" ht="30">
      <c r="A14" s="14" t="s">
        <v>98</v>
      </c>
      <c r="B14" s="255" t="s">
        <v>109</v>
      </c>
      <c r="C14" s="255"/>
      <c r="D14" s="255"/>
      <c r="E14" s="255"/>
      <c r="F14" s="255"/>
      <c r="G14" s="255"/>
      <c r="H14" s="255"/>
    </row>
    <row r="15" spans="1:50" ht="44.1" customHeight="1">
      <c r="A15" s="14" t="s">
        <v>95</v>
      </c>
      <c r="B15" s="255" t="s">
        <v>110</v>
      </c>
      <c r="C15" s="255"/>
      <c r="D15" s="255"/>
      <c r="E15" s="255"/>
      <c r="F15" s="255"/>
      <c r="G15" s="255"/>
      <c r="H15" s="255"/>
    </row>
    <row r="16" spans="1:50" ht="60">
      <c r="A16" s="14" t="s">
        <v>9</v>
      </c>
      <c r="B16" s="255" t="s">
        <v>111</v>
      </c>
      <c r="C16" s="255"/>
      <c r="D16" s="255"/>
      <c r="E16" s="255"/>
      <c r="F16" s="255"/>
      <c r="G16" s="255"/>
      <c r="H16" s="255"/>
    </row>
    <row r="17" spans="1:8" ht="58.5" customHeight="1">
      <c r="A17" s="14" t="s">
        <v>30</v>
      </c>
      <c r="B17" s="255" t="s">
        <v>112</v>
      </c>
      <c r="C17" s="255"/>
      <c r="D17" s="255"/>
      <c r="E17" s="255"/>
      <c r="F17" s="255"/>
      <c r="G17" s="255"/>
      <c r="H17" s="255"/>
    </row>
    <row r="18" spans="1:8" ht="30">
      <c r="A18" s="14" t="s">
        <v>82</v>
      </c>
      <c r="B18" s="255" t="s">
        <v>113</v>
      </c>
      <c r="C18" s="255"/>
      <c r="D18" s="255"/>
      <c r="E18" s="255"/>
      <c r="F18" s="255"/>
      <c r="G18" s="255"/>
      <c r="H18" s="255"/>
    </row>
    <row r="19" spans="1:8" ht="30" customHeight="1">
      <c r="A19" s="273"/>
      <c r="B19" s="274"/>
      <c r="C19" s="274"/>
      <c r="D19" s="274"/>
      <c r="E19" s="274"/>
      <c r="F19" s="274"/>
      <c r="G19" s="274"/>
      <c r="H19" s="275"/>
    </row>
    <row r="20" spans="1:8" ht="37.5" customHeight="1">
      <c r="A20" s="259" t="s">
        <v>173</v>
      </c>
      <c r="B20" s="259"/>
      <c r="C20" s="259"/>
      <c r="D20" s="259"/>
      <c r="E20" s="259"/>
      <c r="F20" s="259"/>
      <c r="G20" s="259"/>
      <c r="H20" s="259"/>
    </row>
    <row r="21" spans="1:8" ht="117" customHeight="1">
      <c r="A21" s="256" t="s">
        <v>34</v>
      </c>
      <c r="B21" s="256"/>
      <c r="C21" s="256"/>
      <c r="D21" s="256"/>
      <c r="E21" s="256"/>
      <c r="F21" s="256"/>
      <c r="G21" s="256"/>
      <c r="H21" s="256"/>
    </row>
    <row r="22" spans="1:8" ht="117" customHeight="1">
      <c r="A22" s="14" t="s">
        <v>94</v>
      </c>
      <c r="B22" s="255" t="s">
        <v>104</v>
      </c>
      <c r="C22" s="255"/>
      <c r="D22" s="255"/>
      <c r="E22" s="255"/>
      <c r="F22" s="255"/>
      <c r="G22" s="255"/>
      <c r="H22" s="255"/>
    </row>
    <row r="23" spans="1:8" ht="167.1" customHeight="1">
      <c r="A23" s="14" t="s">
        <v>83</v>
      </c>
      <c r="B23" s="256" t="s">
        <v>114</v>
      </c>
      <c r="C23" s="256"/>
      <c r="D23" s="256"/>
      <c r="E23" s="256"/>
      <c r="F23" s="256"/>
      <c r="G23" s="256"/>
      <c r="H23" s="256"/>
    </row>
    <row r="24" spans="1:8" ht="69.75" customHeight="1">
      <c r="A24" s="14" t="s">
        <v>179</v>
      </c>
      <c r="B24" s="256" t="s">
        <v>115</v>
      </c>
      <c r="C24" s="256"/>
      <c r="D24" s="256"/>
      <c r="E24" s="256"/>
      <c r="F24" s="256"/>
      <c r="G24" s="256"/>
      <c r="H24" s="256"/>
    </row>
    <row r="25" spans="1:8" ht="60" customHeight="1">
      <c r="A25" s="14" t="s">
        <v>180</v>
      </c>
      <c r="B25" s="256" t="s">
        <v>117</v>
      </c>
      <c r="C25" s="256"/>
      <c r="D25" s="256"/>
      <c r="E25" s="256"/>
      <c r="F25" s="256"/>
      <c r="G25" s="256"/>
      <c r="H25" s="256"/>
    </row>
    <row r="26" spans="1:8" ht="24.75" customHeight="1">
      <c r="A26" s="15" t="s">
        <v>85</v>
      </c>
      <c r="B26" s="257" t="s">
        <v>116</v>
      </c>
      <c r="C26" s="257"/>
      <c r="D26" s="257"/>
      <c r="E26" s="257"/>
      <c r="F26" s="257"/>
      <c r="G26" s="257"/>
      <c r="H26" s="257"/>
    </row>
    <row r="27" spans="1:8" ht="26.25" customHeight="1">
      <c r="A27" s="15" t="s">
        <v>86</v>
      </c>
      <c r="B27" s="257" t="s">
        <v>96</v>
      </c>
      <c r="C27" s="257"/>
      <c r="D27" s="257"/>
      <c r="E27" s="257"/>
      <c r="F27" s="257"/>
      <c r="G27" s="257"/>
      <c r="H27" s="257"/>
    </row>
    <row r="28" spans="1:8" ht="53.25" customHeight="1">
      <c r="A28" s="14" t="s">
        <v>160</v>
      </c>
      <c r="B28" s="256" t="s">
        <v>166</v>
      </c>
      <c r="C28" s="256"/>
      <c r="D28" s="256"/>
      <c r="E28" s="256"/>
      <c r="F28" s="256"/>
      <c r="G28" s="256"/>
      <c r="H28" s="256"/>
    </row>
    <row r="29" spans="1:8" ht="45" customHeight="1">
      <c r="A29" s="14" t="s">
        <v>162</v>
      </c>
      <c r="B29" s="251" t="s">
        <v>167</v>
      </c>
      <c r="C29" s="252"/>
      <c r="D29" s="252"/>
      <c r="E29" s="252"/>
      <c r="F29" s="252"/>
      <c r="G29" s="252"/>
      <c r="H29" s="253"/>
    </row>
    <row r="30" spans="1:8" ht="45" customHeight="1">
      <c r="A30" s="14" t="s">
        <v>161</v>
      </c>
      <c r="B30" s="251" t="s">
        <v>168</v>
      </c>
      <c r="C30" s="252"/>
      <c r="D30" s="252"/>
      <c r="E30" s="252"/>
      <c r="F30" s="252"/>
      <c r="G30" s="252"/>
      <c r="H30" s="253"/>
    </row>
    <row r="31" spans="1:8" ht="45" customHeight="1">
      <c r="A31" s="14" t="s">
        <v>152</v>
      </c>
      <c r="B31" s="251" t="s">
        <v>169</v>
      </c>
      <c r="C31" s="252"/>
      <c r="D31" s="252"/>
      <c r="E31" s="252"/>
      <c r="F31" s="252"/>
      <c r="G31" s="252"/>
      <c r="H31" s="253"/>
    </row>
    <row r="32" spans="1:8" ht="33" customHeight="1">
      <c r="A32" s="15" t="s">
        <v>181</v>
      </c>
      <c r="B32" s="256" t="s">
        <v>118</v>
      </c>
      <c r="C32" s="256"/>
      <c r="D32" s="256"/>
      <c r="E32" s="256"/>
      <c r="F32" s="256"/>
      <c r="G32" s="256"/>
      <c r="H32" s="256"/>
    </row>
    <row r="33" spans="1:8" ht="39" customHeight="1">
      <c r="A33" s="14" t="s">
        <v>87</v>
      </c>
      <c r="B33" s="257" t="s">
        <v>170</v>
      </c>
      <c r="C33" s="257"/>
      <c r="D33" s="257"/>
      <c r="E33" s="257"/>
      <c r="F33" s="257"/>
      <c r="G33" s="257"/>
      <c r="H33" s="257"/>
    </row>
    <row r="34" spans="1:8" ht="39" customHeight="1">
      <c r="A34" s="259" t="s">
        <v>202</v>
      </c>
      <c r="B34" s="259"/>
      <c r="C34" s="259"/>
      <c r="D34" s="259"/>
      <c r="E34" s="259"/>
      <c r="F34" s="259"/>
      <c r="G34" s="259"/>
      <c r="H34" s="259"/>
    </row>
    <row r="35" spans="1:8" ht="79.5" customHeight="1">
      <c r="A35" s="248" t="s">
        <v>203</v>
      </c>
      <c r="B35" s="249"/>
      <c r="C35" s="249"/>
      <c r="D35" s="249"/>
      <c r="E35" s="249"/>
      <c r="F35" s="249"/>
      <c r="G35" s="249"/>
      <c r="H35" s="250"/>
    </row>
    <row r="36" spans="1:8" ht="33" customHeight="1">
      <c r="A36" s="14" t="s">
        <v>26</v>
      </c>
      <c r="B36" s="256" t="s">
        <v>141</v>
      </c>
      <c r="C36" s="256"/>
      <c r="D36" s="256"/>
      <c r="E36" s="256"/>
      <c r="F36" s="256"/>
      <c r="G36" s="256"/>
      <c r="H36" s="256"/>
    </row>
    <row r="37" spans="1:8" ht="33" customHeight="1">
      <c r="A37" s="14" t="s">
        <v>27</v>
      </c>
      <c r="B37" s="256" t="s">
        <v>142</v>
      </c>
      <c r="C37" s="256"/>
      <c r="D37" s="256"/>
      <c r="E37" s="256"/>
      <c r="F37" s="256"/>
      <c r="G37" s="256"/>
      <c r="H37" s="256"/>
    </row>
    <row r="38" spans="1:8" ht="33" customHeight="1">
      <c r="A38" s="22"/>
      <c r="B38" s="23"/>
      <c r="C38" s="23"/>
      <c r="D38" s="23"/>
      <c r="E38" s="23"/>
      <c r="F38" s="23"/>
      <c r="G38" s="23"/>
      <c r="H38" s="24"/>
    </row>
    <row r="39" spans="1:8" ht="34.5" customHeight="1">
      <c r="A39" s="259" t="s">
        <v>174</v>
      </c>
      <c r="B39" s="259"/>
      <c r="C39" s="259"/>
      <c r="D39" s="259"/>
      <c r="E39" s="259"/>
      <c r="F39" s="259"/>
      <c r="G39" s="259"/>
      <c r="H39" s="259"/>
    </row>
    <row r="40" spans="1:8" ht="34.5" customHeight="1">
      <c r="A40" s="14" t="s">
        <v>10</v>
      </c>
      <c r="B40" s="256" t="s">
        <v>119</v>
      </c>
      <c r="C40" s="256"/>
      <c r="D40" s="256"/>
      <c r="E40" s="256"/>
      <c r="F40" s="256"/>
      <c r="G40" s="256"/>
      <c r="H40" s="256"/>
    </row>
    <row r="41" spans="1:8" ht="29.25" customHeight="1">
      <c r="A41" s="14" t="s">
        <v>11</v>
      </c>
      <c r="B41" s="256" t="s">
        <v>120</v>
      </c>
      <c r="C41" s="256"/>
      <c r="D41" s="256"/>
      <c r="E41" s="256"/>
      <c r="F41" s="256"/>
      <c r="G41" s="256"/>
      <c r="H41" s="256"/>
    </row>
    <row r="42" spans="1:8" ht="42" customHeight="1">
      <c r="A42" s="14" t="s">
        <v>143</v>
      </c>
      <c r="B42" s="256" t="s">
        <v>188</v>
      </c>
      <c r="C42" s="256"/>
      <c r="D42" s="256"/>
      <c r="E42" s="256"/>
      <c r="F42" s="256"/>
      <c r="G42" s="256"/>
      <c r="H42" s="256"/>
    </row>
    <row r="43" spans="1:8" ht="42" customHeight="1">
      <c r="A43" s="14" t="s">
        <v>190</v>
      </c>
      <c r="B43" s="251" t="s">
        <v>191</v>
      </c>
      <c r="C43" s="252"/>
      <c r="D43" s="252"/>
      <c r="E43" s="252"/>
      <c r="F43" s="252"/>
      <c r="G43" s="252"/>
      <c r="H43" s="253"/>
    </row>
    <row r="44" spans="1:8" ht="42" customHeight="1">
      <c r="A44" s="14" t="s">
        <v>144</v>
      </c>
      <c r="B44" s="251" t="s">
        <v>192</v>
      </c>
      <c r="C44" s="252"/>
      <c r="D44" s="252"/>
      <c r="E44" s="252"/>
      <c r="F44" s="252"/>
      <c r="G44" s="252"/>
      <c r="H44" s="253"/>
    </row>
    <row r="45" spans="1:8" ht="42" customHeight="1">
      <c r="A45" s="14" t="s">
        <v>193</v>
      </c>
      <c r="B45" s="251" t="s">
        <v>195</v>
      </c>
      <c r="C45" s="252"/>
      <c r="D45" s="252"/>
      <c r="E45" s="252"/>
      <c r="F45" s="252"/>
      <c r="G45" s="252"/>
      <c r="H45" s="253"/>
    </row>
    <row r="46" spans="1:8" ht="86.1" customHeight="1">
      <c r="A46" s="16" t="s">
        <v>197</v>
      </c>
      <c r="B46" s="262" t="s">
        <v>121</v>
      </c>
      <c r="C46" s="262"/>
      <c r="D46" s="262"/>
      <c r="E46" s="262"/>
      <c r="F46" s="262"/>
      <c r="G46" s="262"/>
      <c r="H46" s="262"/>
    </row>
    <row r="47" spans="1:8" ht="39.75" customHeight="1">
      <c r="A47" s="16" t="s">
        <v>201</v>
      </c>
      <c r="B47" s="270" t="s">
        <v>204</v>
      </c>
      <c r="C47" s="271"/>
      <c r="D47" s="271"/>
      <c r="E47" s="271"/>
      <c r="F47" s="271"/>
      <c r="G47" s="271"/>
      <c r="H47" s="272"/>
    </row>
    <row r="48" spans="1:8" ht="31.5" customHeight="1">
      <c r="A48" s="16" t="s">
        <v>12</v>
      </c>
      <c r="B48" s="262" t="s">
        <v>196</v>
      </c>
      <c r="C48" s="262"/>
      <c r="D48" s="262"/>
      <c r="E48" s="262"/>
      <c r="F48" s="262"/>
      <c r="G48" s="262"/>
      <c r="H48" s="262"/>
    </row>
    <row r="49" spans="1:8" ht="30">
      <c r="A49" s="16" t="s">
        <v>198</v>
      </c>
      <c r="B49" s="262" t="s">
        <v>122</v>
      </c>
      <c r="C49" s="262"/>
      <c r="D49" s="262"/>
      <c r="E49" s="262"/>
      <c r="F49" s="262"/>
      <c r="G49" s="262"/>
      <c r="H49" s="262"/>
    </row>
    <row r="50" spans="1:8" ht="43.5" customHeight="1">
      <c r="A50" s="16" t="s">
        <v>14</v>
      </c>
      <c r="B50" s="262" t="s">
        <v>123</v>
      </c>
      <c r="C50" s="262"/>
      <c r="D50" s="262"/>
      <c r="E50" s="262"/>
      <c r="F50" s="262"/>
      <c r="G50" s="262"/>
      <c r="H50" s="262"/>
    </row>
    <row r="51" spans="1:8" ht="40.5" customHeight="1">
      <c r="A51" s="16" t="s">
        <v>15</v>
      </c>
      <c r="B51" s="262" t="s">
        <v>124</v>
      </c>
      <c r="C51" s="262"/>
      <c r="D51" s="262"/>
      <c r="E51" s="262"/>
      <c r="F51" s="262"/>
      <c r="G51" s="262"/>
      <c r="H51" s="262"/>
    </row>
    <row r="52" spans="1:8" ht="75.75" customHeight="1">
      <c r="A52" s="17" t="s">
        <v>16</v>
      </c>
      <c r="B52" s="258" t="s">
        <v>125</v>
      </c>
      <c r="C52" s="258"/>
      <c r="D52" s="258"/>
      <c r="E52" s="258"/>
      <c r="F52" s="258"/>
      <c r="G52" s="258"/>
      <c r="H52" s="258"/>
    </row>
    <row r="53" spans="1:8" ht="41.25" customHeight="1">
      <c r="A53" s="17" t="s">
        <v>17</v>
      </c>
      <c r="B53" s="258" t="s">
        <v>126</v>
      </c>
      <c r="C53" s="258"/>
      <c r="D53" s="258"/>
      <c r="E53" s="258"/>
      <c r="F53" s="258"/>
      <c r="G53" s="258"/>
      <c r="H53" s="258"/>
    </row>
    <row r="54" spans="1:8" ht="47.45" customHeight="1">
      <c r="A54" s="17" t="s">
        <v>158</v>
      </c>
      <c r="B54" s="258" t="s">
        <v>127</v>
      </c>
      <c r="C54" s="258"/>
      <c r="D54" s="258"/>
      <c r="E54" s="258"/>
      <c r="F54" s="258"/>
      <c r="G54" s="258"/>
      <c r="H54" s="258"/>
    </row>
    <row r="55" spans="1:8" ht="57.6" customHeight="1">
      <c r="A55" s="17" t="s">
        <v>35</v>
      </c>
      <c r="B55" s="258" t="s">
        <v>128</v>
      </c>
      <c r="C55" s="258"/>
      <c r="D55" s="258"/>
      <c r="E55" s="258"/>
      <c r="F55" s="258"/>
      <c r="G55" s="258"/>
      <c r="H55" s="258"/>
    </row>
    <row r="56" spans="1:8" ht="31.5" customHeight="1">
      <c r="A56" s="17" t="s">
        <v>99</v>
      </c>
      <c r="B56" s="258" t="s">
        <v>129</v>
      </c>
      <c r="C56" s="258"/>
      <c r="D56" s="258"/>
      <c r="E56" s="258"/>
      <c r="F56" s="258"/>
      <c r="G56" s="258"/>
      <c r="H56" s="258"/>
    </row>
    <row r="57" spans="1:8" ht="70.5" customHeight="1">
      <c r="A57" s="17" t="s">
        <v>100</v>
      </c>
      <c r="B57" s="258" t="s">
        <v>130</v>
      </c>
      <c r="C57" s="258"/>
      <c r="D57" s="258"/>
      <c r="E57" s="258"/>
      <c r="F57" s="258"/>
      <c r="G57" s="258"/>
      <c r="H57" s="258"/>
    </row>
    <row r="58" spans="1:8" ht="33.75" customHeight="1">
      <c r="A58" s="263"/>
      <c r="B58" s="263"/>
      <c r="C58" s="263"/>
      <c r="D58" s="263"/>
      <c r="E58" s="263"/>
      <c r="F58" s="263"/>
      <c r="G58" s="263"/>
      <c r="H58" s="264"/>
    </row>
    <row r="59" spans="1:8" ht="32.25" customHeight="1">
      <c r="A59" s="254" t="s">
        <v>176</v>
      </c>
      <c r="B59" s="254"/>
      <c r="C59" s="254"/>
      <c r="D59" s="254"/>
      <c r="E59" s="254"/>
      <c r="F59" s="254"/>
      <c r="G59" s="254"/>
      <c r="H59" s="254"/>
    </row>
    <row r="60" spans="1:8" ht="34.5" customHeight="1">
      <c r="A60" s="14" t="s">
        <v>22</v>
      </c>
      <c r="B60" s="260" t="s">
        <v>136</v>
      </c>
      <c r="C60" s="260"/>
      <c r="D60" s="260"/>
      <c r="E60" s="260"/>
      <c r="F60" s="260"/>
      <c r="G60" s="260"/>
      <c r="H60" s="260"/>
    </row>
    <row r="61" spans="1:8" ht="60" customHeight="1">
      <c r="A61" s="14" t="s">
        <v>31</v>
      </c>
      <c r="B61" s="269" t="s">
        <v>137</v>
      </c>
      <c r="C61" s="269"/>
      <c r="D61" s="269"/>
      <c r="E61" s="269"/>
      <c r="F61" s="269"/>
      <c r="G61" s="269"/>
      <c r="H61" s="269"/>
    </row>
    <row r="62" spans="1:8" ht="41.25" customHeight="1">
      <c r="A62" s="14" t="s">
        <v>199</v>
      </c>
      <c r="B62" s="266" t="s">
        <v>200</v>
      </c>
      <c r="C62" s="267"/>
      <c r="D62" s="267"/>
      <c r="E62" s="267"/>
      <c r="F62" s="267"/>
      <c r="G62" s="267"/>
      <c r="H62" s="268"/>
    </row>
    <row r="63" spans="1:8" ht="42" customHeight="1">
      <c r="A63" s="14" t="s">
        <v>23</v>
      </c>
      <c r="B63" s="256" t="s">
        <v>138</v>
      </c>
      <c r="C63" s="256"/>
      <c r="D63" s="256"/>
      <c r="E63" s="256"/>
      <c r="F63" s="256"/>
      <c r="G63" s="256"/>
      <c r="H63" s="256"/>
    </row>
    <row r="64" spans="1:8" ht="31.5" customHeight="1">
      <c r="A64" s="14" t="s">
        <v>24</v>
      </c>
      <c r="B64" s="260" t="s">
        <v>139</v>
      </c>
      <c r="C64" s="260"/>
      <c r="D64" s="260"/>
      <c r="E64" s="260"/>
      <c r="F64" s="260"/>
      <c r="G64" s="260"/>
      <c r="H64" s="260"/>
    </row>
    <row r="65" spans="1:8" ht="45.75" customHeight="1">
      <c r="A65" s="14" t="s">
        <v>25</v>
      </c>
      <c r="B65" s="260" t="s">
        <v>140</v>
      </c>
      <c r="C65" s="260"/>
      <c r="D65" s="260"/>
      <c r="E65" s="260"/>
      <c r="F65" s="260"/>
      <c r="G65" s="260"/>
      <c r="H65" s="260"/>
    </row>
    <row r="66" spans="1:8" ht="30.75" customHeight="1">
      <c r="A66" s="265"/>
      <c r="B66" s="265"/>
      <c r="C66" s="265"/>
      <c r="D66" s="265"/>
      <c r="E66" s="265"/>
      <c r="F66" s="265"/>
      <c r="G66" s="265"/>
      <c r="H66" s="265"/>
    </row>
    <row r="67" spans="1:8" ht="34.5" customHeight="1">
      <c r="A67" s="254" t="s">
        <v>175</v>
      </c>
      <c r="B67" s="254"/>
      <c r="C67" s="254"/>
      <c r="D67" s="254"/>
      <c r="E67" s="254"/>
      <c r="F67" s="254"/>
      <c r="G67" s="254"/>
      <c r="H67" s="254"/>
    </row>
    <row r="68" spans="1:8" ht="39.75" customHeight="1">
      <c r="A68" s="17" t="s">
        <v>19</v>
      </c>
      <c r="B68" s="260" t="s">
        <v>131</v>
      </c>
      <c r="C68" s="260"/>
      <c r="D68" s="260"/>
      <c r="E68" s="260"/>
      <c r="F68" s="260"/>
      <c r="G68" s="260"/>
      <c r="H68" s="260"/>
    </row>
    <row r="69" spans="1:8" ht="39.75" customHeight="1">
      <c r="A69" s="17" t="s">
        <v>13</v>
      </c>
      <c r="B69" s="260" t="s">
        <v>132</v>
      </c>
      <c r="C69" s="260"/>
      <c r="D69" s="260"/>
      <c r="E69" s="260"/>
      <c r="F69" s="260"/>
      <c r="G69" s="260"/>
      <c r="H69" s="260"/>
    </row>
    <row r="70" spans="1:8" ht="42" customHeight="1">
      <c r="A70" s="17" t="s">
        <v>18</v>
      </c>
      <c r="B70" s="258" t="s">
        <v>133</v>
      </c>
      <c r="C70" s="258"/>
      <c r="D70" s="258"/>
      <c r="E70" s="258"/>
      <c r="F70" s="258"/>
      <c r="G70" s="258"/>
      <c r="H70" s="258"/>
    </row>
    <row r="71" spans="1:8" ht="33.75" customHeight="1">
      <c r="A71" s="17" t="s">
        <v>20</v>
      </c>
      <c r="B71" s="260" t="s">
        <v>134</v>
      </c>
      <c r="C71" s="260"/>
      <c r="D71" s="260"/>
      <c r="E71" s="260"/>
      <c r="F71" s="260"/>
      <c r="G71" s="260"/>
      <c r="H71" s="260"/>
    </row>
    <row r="72" spans="1:8" ht="33" customHeight="1">
      <c r="A72" s="17" t="s">
        <v>21</v>
      </c>
      <c r="B72" s="260" t="s">
        <v>135</v>
      </c>
      <c r="C72" s="260"/>
      <c r="D72" s="260"/>
      <c r="E72" s="260"/>
      <c r="F72" s="260"/>
      <c r="G72" s="260"/>
      <c r="H72" s="260"/>
    </row>
    <row r="73" spans="1:8" ht="33.75" customHeight="1">
      <c r="A73" s="261"/>
      <c r="B73" s="261"/>
      <c r="C73" s="261"/>
      <c r="D73" s="261"/>
      <c r="E73" s="261"/>
      <c r="F73" s="261"/>
      <c r="G73" s="261"/>
      <c r="H73" s="261"/>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1"/>
  <sheetViews>
    <sheetView topLeftCell="H31" zoomScale="70" zoomScaleNormal="70" workbookViewId="0">
      <selection activeCell="AA33" sqref="AA33"/>
    </sheetView>
  </sheetViews>
  <sheetFormatPr baseColWidth="10" defaultColWidth="11.375" defaultRowHeight="18"/>
  <cols>
    <col min="1" max="2" width="26.375" style="1" customWidth="1"/>
    <col min="3" max="4" width="22.375" style="1" customWidth="1"/>
    <col min="5" max="5" width="23.125" style="1" customWidth="1"/>
    <col min="6" max="6" width="27" style="21" customWidth="1"/>
    <col min="7" max="7" width="23.625" style="1" customWidth="1"/>
    <col min="8" max="8" width="27.125" style="1" customWidth="1"/>
    <col min="9" max="9" width="27.625" style="1" customWidth="1"/>
    <col min="10" max="10" width="31.125" style="1" customWidth="1"/>
    <col min="11" max="11" width="35.125" style="4" customWidth="1"/>
    <col min="12" max="12" width="35.125" style="4" hidden="1" customWidth="1"/>
    <col min="13" max="13" width="26.875" style="4" hidden="1" customWidth="1"/>
    <col min="14" max="14" width="40.625" style="4" hidden="1" customWidth="1"/>
    <col min="15" max="15" width="27.375" style="5" hidden="1" customWidth="1"/>
    <col min="16" max="16" width="27.375" style="52" hidden="1" customWidth="1"/>
    <col min="17" max="17" width="27.375" style="5" hidden="1" customWidth="1"/>
    <col min="18" max="19" width="27.375" style="52" hidden="1" customWidth="1"/>
    <col min="20" max="23" width="27.375" style="5" hidden="1" customWidth="1"/>
    <col min="24" max="25" width="27.375" style="5" customWidth="1"/>
    <col min="26" max="28" width="30.125" style="1" customWidth="1"/>
    <col min="29" max="29" width="27.375" style="1" customWidth="1"/>
    <col min="30" max="30" width="0" style="1" hidden="1" customWidth="1"/>
    <col min="31" max="16384" width="11.375" style="1"/>
  </cols>
  <sheetData>
    <row r="1" spans="1:29" s="51" customFormat="1" ht="18" customHeight="1">
      <c r="A1" s="284"/>
      <c r="B1" s="284"/>
      <c r="C1" s="285" t="s">
        <v>1</v>
      </c>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7" t="s">
        <v>206</v>
      </c>
    </row>
    <row r="2" spans="1:29" s="51" customFormat="1" ht="18" customHeight="1">
      <c r="A2" s="284"/>
      <c r="B2" s="284"/>
      <c r="C2" s="285" t="s">
        <v>2</v>
      </c>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7" t="s">
        <v>3</v>
      </c>
    </row>
    <row r="3" spans="1:29" s="51" customFormat="1" ht="18" customHeight="1">
      <c r="A3" s="284"/>
      <c r="B3" s="284"/>
      <c r="C3" s="285" t="s">
        <v>4</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7" t="s">
        <v>205</v>
      </c>
    </row>
    <row r="4" spans="1:29" s="51" customFormat="1" ht="18" customHeight="1">
      <c r="A4" s="284"/>
      <c r="B4" s="284"/>
      <c r="C4" s="285" t="s">
        <v>247</v>
      </c>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7" t="s">
        <v>208</v>
      </c>
    </row>
    <row r="5" spans="1:29" ht="26.25">
      <c r="A5" s="287" t="s">
        <v>164</v>
      </c>
      <c r="B5" s="287"/>
      <c r="C5" s="290" t="s">
        <v>246</v>
      </c>
      <c r="D5" s="291"/>
      <c r="E5" s="291"/>
      <c r="F5" s="291"/>
      <c r="G5" s="291"/>
      <c r="H5" s="291"/>
      <c r="I5" s="291"/>
      <c r="J5" s="291"/>
      <c r="K5" s="291"/>
      <c r="L5" s="291"/>
      <c r="M5" s="291"/>
      <c r="N5" s="291"/>
      <c r="O5" s="291"/>
      <c r="P5" s="291"/>
      <c r="Q5" s="291"/>
      <c r="R5" s="291"/>
      <c r="S5" s="291"/>
      <c r="T5" s="291"/>
      <c r="U5" s="291"/>
      <c r="V5" s="291"/>
      <c r="W5" s="291"/>
      <c r="X5" s="291"/>
      <c r="Y5" s="291"/>
      <c r="Z5" s="291"/>
      <c r="AA5" s="291"/>
      <c r="AB5" s="291"/>
    </row>
    <row r="6" spans="1:29" ht="15">
      <c r="A6" s="288" t="s">
        <v>154</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row>
    <row r="7" spans="1:29" ht="15">
      <c r="A7" s="292" t="s">
        <v>238</v>
      </c>
      <c r="B7" s="292"/>
      <c r="C7" s="292"/>
      <c r="D7" s="292"/>
      <c r="E7" s="292"/>
      <c r="F7" s="292"/>
      <c r="G7" s="292"/>
      <c r="H7" s="292"/>
      <c r="I7" s="292"/>
      <c r="J7" s="292"/>
      <c r="K7" s="292"/>
      <c r="L7" s="292"/>
      <c r="M7" s="292"/>
      <c r="N7" s="292"/>
      <c r="O7" s="292"/>
      <c r="P7" s="292" t="s">
        <v>239</v>
      </c>
      <c r="Q7" s="292"/>
      <c r="R7" s="292"/>
      <c r="S7" s="292"/>
      <c r="T7" s="292" t="s">
        <v>240</v>
      </c>
      <c r="U7" s="292"/>
      <c r="V7" s="292"/>
      <c r="W7" s="292"/>
      <c r="X7" s="292"/>
      <c r="Y7" s="292" t="s">
        <v>241</v>
      </c>
      <c r="Z7" s="292"/>
      <c r="AA7" s="292"/>
      <c r="AB7" s="292"/>
    </row>
    <row r="8" spans="1:29" s="3" customFormat="1" ht="64.5" customHeight="1">
      <c r="A8" s="2" t="s">
        <v>88</v>
      </c>
      <c r="B8" s="2" t="s">
        <v>159</v>
      </c>
      <c r="C8" s="2" t="s">
        <v>151</v>
      </c>
      <c r="D8" s="2" t="s">
        <v>28</v>
      </c>
      <c r="E8" s="2" t="s">
        <v>97</v>
      </c>
      <c r="F8" s="2" t="s">
        <v>7</v>
      </c>
      <c r="G8" s="2" t="s">
        <v>185</v>
      </c>
      <c r="H8" s="2" t="s">
        <v>33</v>
      </c>
      <c r="I8" s="2" t="s">
        <v>8</v>
      </c>
      <c r="J8" s="20" t="s">
        <v>150</v>
      </c>
      <c r="K8" s="2" t="s">
        <v>93</v>
      </c>
      <c r="L8" s="2" t="s">
        <v>92</v>
      </c>
      <c r="M8" s="2" t="s">
        <v>171</v>
      </c>
      <c r="N8" s="2" t="s">
        <v>9</v>
      </c>
      <c r="O8" s="2" t="s">
        <v>30</v>
      </c>
      <c r="P8" s="38" t="s">
        <v>234</v>
      </c>
      <c r="Q8" s="2" t="s">
        <v>156</v>
      </c>
      <c r="R8" s="38" t="s">
        <v>157</v>
      </c>
      <c r="S8" s="38" t="s">
        <v>155</v>
      </c>
      <c r="T8" s="2" t="s">
        <v>213</v>
      </c>
      <c r="U8" s="38" t="s">
        <v>235</v>
      </c>
      <c r="V8" s="38" t="s">
        <v>236</v>
      </c>
      <c r="W8" s="38" t="s">
        <v>237</v>
      </c>
      <c r="X8" s="38" t="s">
        <v>214</v>
      </c>
      <c r="Y8" s="195" t="s">
        <v>242</v>
      </c>
      <c r="Z8" s="195" t="s">
        <v>245</v>
      </c>
      <c r="AA8" s="195" t="s">
        <v>243</v>
      </c>
      <c r="AB8" s="195" t="s">
        <v>244</v>
      </c>
      <c r="AC8" s="19"/>
    </row>
    <row r="9" spans="1:29" ht="60" customHeight="1">
      <c r="A9" s="277" t="s">
        <v>563</v>
      </c>
      <c r="B9" s="281" t="s">
        <v>564</v>
      </c>
      <c r="C9" s="115" t="s">
        <v>565</v>
      </c>
      <c r="D9" s="120" t="s">
        <v>566</v>
      </c>
      <c r="E9" s="146" t="s">
        <v>250</v>
      </c>
      <c r="F9" s="147" t="s">
        <v>251</v>
      </c>
      <c r="G9" s="148" t="s">
        <v>260</v>
      </c>
      <c r="H9" s="54" t="s">
        <v>567</v>
      </c>
      <c r="I9" s="149" t="s">
        <v>568</v>
      </c>
      <c r="J9" s="150" t="s">
        <v>569</v>
      </c>
      <c r="K9" s="54" t="s">
        <v>252</v>
      </c>
      <c r="L9" s="165">
        <v>0.05</v>
      </c>
      <c r="M9" s="149" t="s">
        <v>432</v>
      </c>
      <c r="N9" s="166" t="s">
        <v>420</v>
      </c>
      <c r="O9" s="120">
        <v>18</v>
      </c>
      <c r="P9" s="167">
        <v>4</v>
      </c>
      <c r="Q9" s="168">
        <v>18</v>
      </c>
      <c r="R9" s="149">
        <v>18</v>
      </c>
      <c r="S9" s="149">
        <v>18</v>
      </c>
      <c r="T9" s="167">
        <v>4</v>
      </c>
      <c r="U9" s="192">
        <f>Y9+Z9+AA9+AB9</f>
        <v>18</v>
      </c>
      <c r="V9" s="192"/>
      <c r="W9" s="192"/>
      <c r="X9" s="192">
        <f>T9+U9+V9+W9</f>
        <v>22</v>
      </c>
      <c r="Y9" s="166">
        <v>4</v>
      </c>
      <c r="Z9" s="166">
        <v>14</v>
      </c>
      <c r="AA9" s="166">
        <v>0</v>
      </c>
      <c r="AB9" s="166"/>
    </row>
    <row r="10" spans="1:29" ht="60" customHeight="1">
      <c r="A10" s="277"/>
      <c r="B10" s="282"/>
      <c r="C10" s="115" t="s">
        <v>565</v>
      </c>
      <c r="D10" s="120" t="s">
        <v>566</v>
      </c>
      <c r="E10" s="146" t="s">
        <v>250</v>
      </c>
      <c r="F10" s="147" t="s">
        <v>251</v>
      </c>
      <c r="G10" s="148" t="s">
        <v>260</v>
      </c>
      <c r="H10" s="54" t="s">
        <v>570</v>
      </c>
      <c r="I10" s="149" t="s">
        <v>568</v>
      </c>
      <c r="J10" s="54" t="s">
        <v>571</v>
      </c>
      <c r="K10" s="54" t="s">
        <v>257</v>
      </c>
      <c r="L10" s="165">
        <v>0.15</v>
      </c>
      <c r="M10" s="149" t="s">
        <v>432</v>
      </c>
      <c r="N10" s="166" t="s">
        <v>421</v>
      </c>
      <c r="O10" s="115">
        <v>34</v>
      </c>
      <c r="P10" s="169">
        <v>6</v>
      </c>
      <c r="Q10" s="170">
        <v>34</v>
      </c>
      <c r="R10" s="149">
        <v>34</v>
      </c>
      <c r="S10" s="149">
        <v>34</v>
      </c>
      <c r="T10" s="169">
        <v>6</v>
      </c>
      <c r="U10" s="192">
        <f t="shared" ref="U10:U39" si="0">Y10+Z10+AA10+AB10</f>
        <v>20</v>
      </c>
      <c r="V10" s="162"/>
      <c r="W10" s="162"/>
      <c r="X10" s="192">
        <f t="shared" ref="X10:X39" si="1">T10+U10+V10+W10</f>
        <v>26</v>
      </c>
      <c r="Y10" s="153">
        <v>1</v>
      </c>
      <c r="Z10" s="153">
        <v>0</v>
      </c>
      <c r="AA10" s="153">
        <v>19</v>
      </c>
      <c r="AB10" s="153"/>
    </row>
    <row r="11" spans="1:29" ht="85.5">
      <c r="A11" s="277"/>
      <c r="B11" s="282"/>
      <c r="C11" s="115" t="s">
        <v>565</v>
      </c>
      <c r="D11" s="120" t="s">
        <v>566</v>
      </c>
      <c r="E11" s="146" t="s">
        <v>250</v>
      </c>
      <c r="F11" s="147" t="s">
        <v>251</v>
      </c>
      <c r="G11" s="148" t="s">
        <v>260</v>
      </c>
      <c r="H11" s="54" t="s">
        <v>572</v>
      </c>
      <c r="I11" s="149" t="s">
        <v>568</v>
      </c>
      <c r="J11" s="55" t="s">
        <v>573</v>
      </c>
      <c r="K11" s="54" t="s">
        <v>261</v>
      </c>
      <c r="L11" s="165">
        <v>0.2</v>
      </c>
      <c r="M11" s="149" t="s">
        <v>432</v>
      </c>
      <c r="N11" s="154" t="s">
        <v>423</v>
      </c>
      <c r="O11" s="171">
        <v>306059</v>
      </c>
      <c r="P11" s="172">
        <v>47985</v>
      </c>
      <c r="Q11" s="173">
        <v>88693</v>
      </c>
      <c r="R11" s="171">
        <v>92589</v>
      </c>
      <c r="S11" s="171">
        <v>84777</v>
      </c>
      <c r="T11" s="172">
        <v>47985</v>
      </c>
      <c r="U11" s="192">
        <f t="shared" si="0"/>
        <v>109083</v>
      </c>
      <c r="V11" s="192"/>
      <c r="W11" s="192"/>
      <c r="X11" s="192">
        <f t="shared" si="1"/>
        <v>157068</v>
      </c>
      <c r="Y11" s="153">
        <v>3268</v>
      </c>
      <c r="Z11" s="116">
        <v>18520</v>
      </c>
      <c r="AA11" s="116">
        <v>87295</v>
      </c>
      <c r="AB11" s="116"/>
    </row>
    <row r="12" spans="1:29" ht="85.5">
      <c r="A12" s="277"/>
      <c r="B12" s="282"/>
      <c r="C12" s="115" t="s">
        <v>565</v>
      </c>
      <c r="D12" s="120" t="s">
        <v>566</v>
      </c>
      <c r="E12" s="146" t="s">
        <v>250</v>
      </c>
      <c r="F12" s="147" t="s">
        <v>251</v>
      </c>
      <c r="G12" s="148" t="s">
        <v>260</v>
      </c>
      <c r="H12" s="54" t="s">
        <v>574</v>
      </c>
      <c r="I12" s="149" t="s">
        <v>568</v>
      </c>
      <c r="J12" s="54" t="s">
        <v>575</v>
      </c>
      <c r="K12" s="54" t="s">
        <v>576</v>
      </c>
      <c r="L12" s="165">
        <v>0.15</v>
      </c>
      <c r="M12" s="149" t="s">
        <v>432</v>
      </c>
      <c r="N12" s="154" t="s">
        <v>422</v>
      </c>
      <c r="O12" s="171">
        <v>1800</v>
      </c>
      <c r="P12" s="174">
        <v>375</v>
      </c>
      <c r="Q12" s="171">
        <v>1800</v>
      </c>
      <c r="R12" s="186">
        <v>1800</v>
      </c>
      <c r="S12" s="186">
        <v>1800</v>
      </c>
      <c r="T12" s="190">
        <v>375</v>
      </c>
      <c r="U12" s="192">
        <f t="shared" si="0"/>
        <v>1328</v>
      </c>
      <c r="V12" s="192"/>
      <c r="W12" s="192"/>
      <c r="X12" s="192">
        <f t="shared" si="1"/>
        <v>1703</v>
      </c>
      <c r="Y12" s="153">
        <v>9</v>
      </c>
      <c r="Z12" s="166">
        <v>591</v>
      </c>
      <c r="AA12" s="166">
        <v>728</v>
      </c>
      <c r="AB12" s="166"/>
    </row>
    <row r="13" spans="1:29" ht="85.5">
      <c r="A13" s="277"/>
      <c r="B13" s="282"/>
      <c r="C13" s="115" t="s">
        <v>565</v>
      </c>
      <c r="D13" s="120" t="s">
        <v>566</v>
      </c>
      <c r="E13" s="146" t="s">
        <v>250</v>
      </c>
      <c r="F13" s="147" t="s">
        <v>251</v>
      </c>
      <c r="G13" s="148" t="s">
        <v>260</v>
      </c>
      <c r="H13" s="54" t="s">
        <v>577</v>
      </c>
      <c r="I13" s="149" t="s">
        <v>568</v>
      </c>
      <c r="J13" s="54" t="s">
        <v>578</v>
      </c>
      <c r="K13" s="54" t="s">
        <v>270</v>
      </c>
      <c r="L13" s="165">
        <v>0.1</v>
      </c>
      <c r="M13" s="149" t="s">
        <v>611</v>
      </c>
      <c r="N13" s="154" t="s">
        <v>424</v>
      </c>
      <c r="O13" s="115">
        <v>1</v>
      </c>
      <c r="P13" s="149">
        <v>0.2</v>
      </c>
      <c r="Q13" s="175">
        <v>0.3</v>
      </c>
      <c r="R13" s="149">
        <v>0.25</v>
      </c>
      <c r="S13" s="149">
        <v>0.25</v>
      </c>
      <c r="T13" s="169">
        <v>0.2</v>
      </c>
      <c r="U13" s="192">
        <f t="shared" si="0"/>
        <v>0.66249999999999998</v>
      </c>
      <c r="V13" s="192"/>
      <c r="W13" s="192"/>
      <c r="X13" s="192">
        <f t="shared" si="1"/>
        <v>0.86250000000000004</v>
      </c>
      <c r="Y13" s="187">
        <v>0.5</v>
      </c>
      <c r="Z13" s="187">
        <v>0.125</v>
      </c>
      <c r="AA13" s="187">
        <v>3.7499999999999999E-2</v>
      </c>
      <c r="AB13" s="187"/>
    </row>
    <row r="14" spans="1:29" ht="85.5">
      <c r="A14" s="277"/>
      <c r="B14" s="282"/>
      <c r="C14" s="115" t="s">
        <v>565</v>
      </c>
      <c r="D14" s="120" t="s">
        <v>566</v>
      </c>
      <c r="E14" s="146" t="s">
        <v>250</v>
      </c>
      <c r="F14" s="147" t="s">
        <v>251</v>
      </c>
      <c r="G14" s="148" t="s">
        <v>260</v>
      </c>
      <c r="H14" s="54" t="s">
        <v>579</v>
      </c>
      <c r="I14" s="149" t="s">
        <v>568</v>
      </c>
      <c r="J14" s="54">
        <v>0</v>
      </c>
      <c r="K14" s="54" t="s">
        <v>267</v>
      </c>
      <c r="L14" s="165">
        <v>0.1</v>
      </c>
      <c r="M14" s="149" t="s">
        <v>611</v>
      </c>
      <c r="N14" s="154" t="s">
        <v>424</v>
      </c>
      <c r="O14" s="115">
        <v>1</v>
      </c>
      <c r="P14" s="149">
        <v>0.2</v>
      </c>
      <c r="Q14" s="175">
        <v>0.3</v>
      </c>
      <c r="R14" s="149">
        <v>0.25</v>
      </c>
      <c r="S14" s="149">
        <v>0.25</v>
      </c>
      <c r="T14" s="169">
        <v>0.2</v>
      </c>
      <c r="U14" s="192">
        <f t="shared" si="0"/>
        <v>0.66249999999999998</v>
      </c>
      <c r="V14" s="192"/>
      <c r="W14" s="192"/>
      <c r="X14" s="192">
        <f t="shared" si="1"/>
        <v>0.86250000000000004</v>
      </c>
      <c r="Y14" s="187">
        <f>0.075+0.5</f>
        <v>0.57499999999999996</v>
      </c>
      <c r="Z14" s="187">
        <v>0.05</v>
      </c>
      <c r="AA14" s="187">
        <v>3.7499999999999999E-2</v>
      </c>
      <c r="AB14" s="187"/>
    </row>
    <row r="15" spans="1:29" ht="85.5">
      <c r="A15" s="277"/>
      <c r="B15" s="283"/>
      <c r="C15" s="115" t="s">
        <v>565</v>
      </c>
      <c r="D15" s="120" t="s">
        <v>566</v>
      </c>
      <c r="E15" s="120" t="s">
        <v>250</v>
      </c>
      <c r="F15" s="147" t="s">
        <v>251</v>
      </c>
      <c r="G15" s="148" t="s">
        <v>260</v>
      </c>
      <c r="H15" s="54" t="s">
        <v>580</v>
      </c>
      <c r="I15" s="149" t="s">
        <v>568</v>
      </c>
      <c r="J15" s="54" t="s">
        <v>581</v>
      </c>
      <c r="K15" s="54" t="s">
        <v>271</v>
      </c>
      <c r="L15" s="165">
        <v>0.2</v>
      </c>
      <c r="M15" s="149" t="s">
        <v>432</v>
      </c>
      <c r="N15" s="154" t="s">
        <v>425</v>
      </c>
      <c r="O15" s="115">
        <v>34</v>
      </c>
      <c r="P15" s="149">
        <v>9</v>
      </c>
      <c r="Q15" s="175">
        <v>34</v>
      </c>
      <c r="R15" s="149">
        <v>34</v>
      </c>
      <c r="S15" s="149">
        <v>34</v>
      </c>
      <c r="T15" s="169">
        <v>9</v>
      </c>
      <c r="U15" s="192">
        <f t="shared" si="0"/>
        <v>26</v>
      </c>
      <c r="V15" s="192"/>
      <c r="W15" s="192"/>
      <c r="X15" s="192">
        <f t="shared" si="1"/>
        <v>35</v>
      </c>
      <c r="Y15" s="187">
        <v>18</v>
      </c>
      <c r="Z15" s="187">
        <v>2</v>
      </c>
      <c r="AA15" s="187">
        <v>6</v>
      </c>
      <c r="AB15" s="187"/>
    </row>
    <row r="16" spans="1:29" ht="18" customHeight="1">
      <c r="A16" s="154"/>
      <c r="B16" s="155"/>
      <c r="C16" s="115"/>
      <c r="D16" s="120"/>
      <c r="F16" s="1"/>
      <c r="P16" s="5"/>
      <c r="Q16" s="176"/>
      <c r="R16" s="149"/>
      <c r="S16" s="149"/>
      <c r="U16" s="192"/>
      <c r="V16" s="192"/>
      <c r="W16" s="192"/>
      <c r="X16" s="192"/>
      <c r="Y16" s="188"/>
      <c r="Z16" s="188"/>
      <c r="AA16" s="188"/>
      <c r="AB16" s="188"/>
    </row>
    <row r="17" spans="1:28" ht="71.25">
      <c r="A17" s="277" t="s">
        <v>582</v>
      </c>
      <c r="B17" s="278" t="s">
        <v>583</v>
      </c>
      <c r="C17" s="149" t="s">
        <v>565</v>
      </c>
      <c r="D17" s="154" t="s">
        <v>566</v>
      </c>
      <c r="E17" s="120" t="s">
        <v>274</v>
      </c>
      <c r="F17" s="156" t="s">
        <v>275</v>
      </c>
      <c r="G17" s="148" t="s">
        <v>276</v>
      </c>
      <c r="H17" s="54" t="s">
        <v>584</v>
      </c>
      <c r="I17" s="149" t="s">
        <v>568</v>
      </c>
      <c r="J17" s="54" t="s">
        <v>585</v>
      </c>
      <c r="K17" s="54" t="s">
        <v>277</v>
      </c>
      <c r="L17" s="177">
        <v>0.5</v>
      </c>
      <c r="M17" s="149" t="s">
        <v>432</v>
      </c>
      <c r="N17" s="154" t="s">
        <v>426</v>
      </c>
      <c r="O17" s="171">
        <v>1000</v>
      </c>
      <c r="P17" s="178">
        <v>565</v>
      </c>
      <c r="Q17" s="179">
        <v>250</v>
      </c>
      <c r="R17" s="149">
        <v>250</v>
      </c>
      <c r="S17" s="149">
        <v>250</v>
      </c>
      <c r="T17" s="178">
        <v>565</v>
      </c>
      <c r="U17" s="192">
        <f t="shared" si="0"/>
        <v>503</v>
      </c>
      <c r="V17" s="192"/>
      <c r="W17" s="192"/>
      <c r="X17" s="192">
        <f t="shared" si="1"/>
        <v>1068</v>
      </c>
      <c r="Y17" s="189">
        <v>186</v>
      </c>
      <c r="Z17" s="189">
        <v>58</v>
      </c>
      <c r="AA17" s="189">
        <v>259</v>
      </c>
      <c r="AB17" s="189"/>
    </row>
    <row r="18" spans="1:28" ht="71.25">
      <c r="A18" s="277"/>
      <c r="B18" s="279"/>
      <c r="C18" s="115" t="s">
        <v>565</v>
      </c>
      <c r="D18" s="120" t="s">
        <v>566</v>
      </c>
      <c r="E18" s="120" t="s">
        <v>274</v>
      </c>
      <c r="F18" s="156" t="s">
        <v>275</v>
      </c>
      <c r="G18" s="148" t="s">
        <v>276</v>
      </c>
      <c r="H18" s="54" t="s">
        <v>586</v>
      </c>
      <c r="I18" s="149" t="s">
        <v>568</v>
      </c>
      <c r="J18" s="54">
        <v>0</v>
      </c>
      <c r="K18" s="54" t="s">
        <v>282</v>
      </c>
      <c r="L18" s="177">
        <v>0.25</v>
      </c>
      <c r="M18" s="149" t="s">
        <v>432</v>
      </c>
      <c r="N18" s="154" t="s">
        <v>426</v>
      </c>
      <c r="O18" s="115">
        <v>100</v>
      </c>
      <c r="P18" s="4">
        <v>58</v>
      </c>
      <c r="Q18" s="179">
        <v>25</v>
      </c>
      <c r="R18" s="149">
        <v>25</v>
      </c>
      <c r="S18" s="149">
        <v>25</v>
      </c>
      <c r="T18" s="4">
        <v>58</v>
      </c>
      <c r="U18" s="192">
        <f t="shared" si="0"/>
        <v>25</v>
      </c>
      <c r="V18" s="192"/>
      <c r="W18" s="192"/>
      <c r="X18" s="192">
        <f t="shared" si="1"/>
        <v>83</v>
      </c>
      <c r="Y18" s="189">
        <v>13</v>
      </c>
      <c r="Z18" s="189">
        <v>1</v>
      </c>
      <c r="AA18" s="189">
        <v>11</v>
      </c>
      <c r="AB18" s="189"/>
    </row>
    <row r="19" spans="1:28" ht="71.25">
      <c r="A19" s="277"/>
      <c r="B19" s="279"/>
      <c r="C19" s="115" t="s">
        <v>565</v>
      </c>
      <c r="D19" s="120" t="s">
        <v>566</v>
      </c>
      <c r="E19" s="120" t="s">
        <v>274</v>
      </c>
      <c r="F19" s="156" t="s">
        <v>275</v>
      </c>
      <c r="G19" s="148" t="s">
        <v>276</v>
      </c>
      <c r="H19" s="54" t="s">
        <v>587</v>
      </c>
      <c r="I19" s="149" t="s">
        <v>568</v>
      </c>
      <c r="J19" s="54">
        <v>0</v>
      </c>
      <c r="K19" s="54" t="s">
        <v>283</v>
      </c>
      <c r="L19" s="177">
        <v>0.15</v>
      </c>
      <c r="M19" s="149" t="s">
        <v>432</v>
      </c>
      <c r="N19" s="154" t="s">
        <v>425</v>
      </c>
      <c r="O19" s="115">
        <v>6</v>
      </c>
      <c r="P19" s="169">
        <v>2</v>
      </c>
      <c r="Q19" s="180">
        <v>2</v>
      </c>
      <c r="R19" s="149">
        <v>2</v>
      </c>
      <c r="S19" s="149">
        <v>1</v>
      </c>
      <c r="T19" s="169">
        <v>2</v>
      </c>
      <c r="U19" s="192">
        <f t="shared" si="0"/>
        <v>14</v>
      </c>
      <c r="V19" s="192"/>
      <c r="W19" s="192"/>
      <c r="X19" s="245">
        <f t="shared" si="1"/>
        <v>16</v>
      </c>
      <c r="Y19" s="115">
        <v>1</v>
      </c>
      <c r="Z19" s="115">
        <v>1</v>
      </c>
      <c r="AA19" s="115">
        <v>12</v>
      </c>
      <c r="AB19" s="149"/>
    </row>
    <row r="20" spans="1:28" ht="71.25">
      <c r="A20" s="277"/>
      <c r="B20" s="280"/>
      <c r="C20" s="115" t="s">
        <v>565</v>
      </c>
      <c r="D20" s="120" t="s">
        <v>566</v>
      </c>
      <c r="E20" s="120" t="s">
        <v>274</v>
      </c>
      <c r="F20" s="156" t="s">
        <v>275</v>
      </c>
      <c r="G20" s="148" t="s">
        <v>276</v>
      </c>
      <c r="H20" s="54" t="s">
        <v>588</v>
      </c>
      <c r="I20" s="149" t="s">
        <v>568</v>
      </c>
      <c r="J20" s="54">
        <v>0</v>
      </c>
      <c r="K20" s="54" t="s">
        <v>286</v>
      </c>
      <c r="L20" s="177">
        <v>0.1</v>
      </c>
      <c r="M20" s="149" t="s">
        <v>432</v>
      </c>
      <c r="N20" s="152" t="s">
        <v>612</v>
      </c>
      <c r="O20" s="115">
        <v>150</v>
      </c>
      <c r="P20" s="149">
        <v>0</v>
      </c>
      <c r="Q20" s="175">
        <v>50</v>
      </c>
      <c r="R20" s="153">
        <v>50</v>
      </c>
      <c r="S20" s="153">
        <v>50</v>
      </c>
      <c r="T20" s="169">
        <v>0</v>
      </c>
      <c r="U20" s="192">
        <f t="shared" si="0"/>
        <v>120</v>
      </c>
      <c r="V20" s="192"/>
      <c r="W20" s="192"/>
      <c r="X20" s="192">
        <f t="shared" si="1"/>
        <v>120</v>
      </c>
      <c r="Y20" s="189">
        <v>0</v>
      </c>
      <c r="Z20" s="189">
        <v>120</v>
      </c>
      <c r="AA20" s="189">
        <v>0</v>
      </c>
      <c r="AB20" s="189"/>
    </row>
    <row r="21" spans="1:28">
      <c r="A21" s="277"/>
      <c r="B21" s="157"/>
      <c r="C21" s="115"/>
      <c r="D21" s="120"/>
      <c r="F21" s="1"/>
      <c r="P21" s="5"/>
      <c r="Q21" s="176"/>
      <c r="R21" s="149"/>
      <c r="S21" s="149"/>
      <c r="U21" s="192"/>
      <c r="V21" s="192"/>
      <c r="W21" s="192"/>
      <c r="X21" s="192"/>
      <c r="Y21" s="188"/>
      <c r="Z21" s="188"/>
      <c r="AA21" s="188"/>
      <c r="AB21" s="188"/>
    </row>
    <row r="22" spans="1:28" ht="57">
      <c r="A22" s="277"/>
      <c r="B22" s="278" t="s">
        <v>583</v>
      </c>
      <c r="C22" s="149" t="s">
        <v>565</v>
      </c>
      <c r="D22" s="154" t="s">
        <v>566</v>
      </c>
      <c r="E22" s="120" t="s">
        <v>274</v>
      </c>
      <c r="F22" s="158" t="s">
        <v>288</v>
      </c>
      <c r="G22" s="148" t="s">
        <v>289</v>
      </c>
      <c r="H22" s="54" t="s">
        <v>589</v>
      </c>
      <c r="I22" s="149" t="s">
        <v>568</v>
      </c>
      <c r="J22" s="54" t="s">
        <v>590</v>
      </c>
      <c r="K22" s="54" t="s">
        <v>290</v>
      </c>
      <c r="L22" s="181">
        <v>0.19019644256936799</v>
      </c>
      <c r="M22" s="149" t="s">
        <v>432</v>
      </c>
      <c r="N22" s="154" t="s">
        <v>428</v>
      </c>
      <c r="O22" s="182">
        <v>1800</v>
      </c>
      <c r="P22" s="183">
        <v>3031</v>
      </c>
      <c r="Q22" s="184">
        <v>1800</v>
      </c>
      <c r="R22" s="186">
        <v>1800</v>
      </c>
      <c r="S22" s="186">
        <v>1800</v>
      </c>
      <c r="T22" s="191">
        <v>3031</v>
      </c>
      <c r="U22" s="192">
        <f t="shared" si="0"/>
        <v>2756</v>
      </c>
      <c r="V22" s="192"/>
      <c r="W22" s="192"/>
      <c r="X22" s="192">
        <f t="shared" si="1"/>
        <v>5787</v>
      </c>
      <c r="Y22" s="149">
        <v>0</v>
      </c>
      <c r="Z22" s="149">
        <v>0</v>
      </c>
      <c r="AA22" s="149">
        <v>2756</v>
      </c>
      <c r="AB22" s="149"/>
    </row>
    <row r="23" spans="1:28" ht="57">
      <c r="A23" s="277"/>
      <c r="B23" s="280"/>
      <c r="C23" s="115" t="s">
        <v>565</v>
      </c>
      <c r="D23" s="120" t="s">
        <v>566</v>
      </c>
      <c r="E23" s="120" t="s">
        <v>274</v>
      </c>
      <c r="F23" s="158" t="s">
        <v>288</v>
      </c>
      <c r="G23" s="148" t="s">
        <v>289</v>
      </c>
      <c r="H23" s="54" t="s">
        <v>591</v>
      </c>
      <c r="I23" s="149" t="s">
        <v>568</v>
      </c>
      <c r="J23" s="54">
        <v>0</v>
      </c>
      <c r="K23" s="54" t="s">
        <v>592</v>
      </c>
      <c r="L23" s="181">
        <v>0.80980355743063204</v>
      </c>
      <c r="M23" s="149" t="s">
        <v>432</v>
      </c>
      <c r="N23" s="152" t="s">
        <v>429</v>
      </c>
      <c r="O23" s="115">
        <v>1</v>
      </c>
      <c r="P23" s="169">
        <v>0.3</v>
      </c>
      <c r="Q23" s="180">
        <v>0.25</v>
      </c>
      <c r="R23" s="149">
        <v>0.25</v>
      </c>
      <c r="S23" s="149">
        <v>0.2</v>
      </c>
      <c r="T23" s="169">
        <v>0.3</v>
      </c>
      <c r="U23" s="192">
        <f t="shared" si="0"/>
        <v>0.2475</v>
      </c>
      <c r="V23" s="192"/>
      <c r="W23" s="192"/>
      <c r="X23" s="192">
        <f t="shared" si="1"/>
        <v>0.54749999999999999</v>
      </c>
      <c r="Y23" s="149">
        <v>6.25E-2</v>
      </c>
      <c r="Z23" s="149">
        <v>0.185</v>
      </c>
      <c r="AA23" s="149">
        <v>0</v>
      </c>
      <c r="AB23" s="149"/>
    </row>
    <row r="24" spans="1:28">
      <c r="A24" s="277"/>
      <c r="B24" s="157"/>
      <c r="C24" s="115"/>
      <c r="D24" s="120"/>
      <c r="F24" s="1"/>
      <c r="P24" s="5"/>
      <c r="Q24" s="176"/>
      <c r="R24" s="149"/>
      <c r="S24" s="149"/>
      <c r="U24" s="192"/>
      <c r="V24" s="192"/>
      <c r="W24" s="192"/>
      <c r="X24" s="192"/>
      <c r="Y24" s="188"/>
      <c r="Z24" s="188"/>
      <c r="AA24" s="188"/>
      <c r="AB24" s="188"/>
    </row>
    <row r="25" spans="1:28" ht="128.25">
      <c r="A25" s="277"/>
      <c r="B25" s="278" t="s">
        <v>583</v>
      </c>
      <c r="C25" s="149" t="s">
        <v>565</v>
      </c>
      <c r="D25" s="154" t="s">
        <v>566</v>
      </c>
      <c r="E25" s="120" t="s">
        <v>298</v>
      </c>
      <c r="F25" s="159" t="s">
        <v>299</v>
      </c>
      <c r="G25" s="152" t="s">
        <v>300</v>
      </c>
      <c r="H25" s="54" t="s">
        <v>593</v>
      </c>
      <c r="I25" s="149" t="s">
        <v>568</v>
      </c>
      <c r="J25" s="54">
        <v>0</v>
      </c>
      <c r="K25" s="54" t="s">
        <v>301</v>
      </c>
      <c r="L25" s="165">
        <v>0.35</v>
      </c>
      <c r="M25" s="149" t="s">
        <v>432</v>
      </c>
      <c r="N25" s="154" t="s">
        <v>424</v>
      </c>
      <c r="O25" s="115">
        <v>1</v>
      </c>
      <c r="P25" s="185">
        <v>0.08</v>
      </c>
      <c r="Q25" s="180">
        <v>0.48</v>
      </c>
      <c r="R25" s="149">
        <v>0.22</v>
      </c>
      <c r="S25" s="149">
        <v>0.23</v>
      </c>
      <c r="T25" s="185">
        <v>0.08</v>
      </c>
      <c r="U25" s="192">
        <f t="shared" si="0"/>
        <v>0.4</v>
      </c>
      <c r="V25" s="192"/>
      <c r="W25" s="192"/>
      <c r="X25" s="192">
        <f t="shared" si="1"/>
        <v>0.48000000000000004</v>
      </c>
      <c r="Y25" s="149">
        <v>0.12</v>
      </c>
      <c r="Z25" s="149">
        <v>0.28000000000000003</v>
      </c>
      <c r="AA25" s="149">
        <v>0</v>
      </c>
      <c r="AB25" s="149"/>
    </row>
    <row r="26" spans="1:28" ht="128.25">
      <c r="A26" s="277"/>
      <c r="B26" s="279"/>
      <c r="C26" s="115" t="s">
        <v>565</v>
      </c>
      <c r="D26" s="120" t="s">
        <v>566</v>
      </c>
      <c r="E26" s="120" t="s">
        <v>298</v>
      </c>
      <c r="F26" s="159" t="s">
        <v>299</v>
      </c>
      <c r="G26" s="152" t="s">
        <v>300</v>
      </c>
      <c r="H26" s="54" t="s">
        <v>594</v>
      </c>
      <c r="I26" s="149" t="s">
        <v>568</v>
      </c>
      <c r="J26" s="54">
        <v>0</v>
      </c>
      <c r="K26" s="54" t="s">
        <v>306</v>
      </c>
      <c r="L26" s="165">
        <v>0.25</v>
      </c>
      <c r="M26" s="149" t="s">
        <v>432</v>
      </c>
      <c r="N26" s="152" t="s">
        <v>429</v>
      </c>
      <c r="O26" s="115">
        <v>1</v>
      </c>
      <c r="P26" s="185">
        <v>7.0000000000000007E-2</v>
      </c>
      <c r="Q26" s="180">
        <v>0.48</v>
      </c>
      <c r="R26" s="149">
        <v>0.22</v>
      </c>
      <c r="S26" s="149">
        <v>0.23</v>
      </c>
      <c r="T26" s="185">
        <v>7.0000000000000007E-2</v>
      </c>
      <c r="U26" s="192">
        <f t="shared" si="0"/>
        <v>0.3</v>
      </c>
      <c r="V26" s="192"/>
      <c r="W26" s="192"/>
      <c r="X26" s="192">
        <f t="shared" si="1"/>
        <v>0.37</v>
      </c>
      <c r="Y26" s="149">
        <v>0.12</v>
      </c>
      <c r="Z26" s="149">
        <v>0.18</v>
      </c>
      <c r="AA26" s="149">
        <v>0</v>
      </c>
      <c r="AB26" s="149"/>
    </row>
    <row r="27" spans="1:28" ht="128.25">
      <c r="A27" s="277"/>
      <c r="B27" s="279"/>
      <c r="C27" s="115" t="s">
        <v>565</v>
      </c>
      <c r="D27" s="120" t="s">
        <v>566</v>
      </c>
      <c r="E27" s="120" t="s">
        <v>298</v>
      </c>
      <c r="F27" s="159" t="s">
        <v>299</v>
      </c>
      <c r="G27" s="152" t="s">
        <v>300</v>
      </c>
      <c r="H27" s="54" t="s">
        <v>595</v>
      </c>
      <c r="I27" s="149" t="s">
        <v>568</v>
      </c>
      <c r="J27" s="54">
        <v>0</v>
      </c>
      <c r="K27" s="54" t="s">
        <v>309</v>
      </c>
      <c r="L27" s="165">
        <v>0.2</v>
      </c>
      <c r="M27" s="149" t="s">
        <v>432</v>
      </c>
      <c r="N27" s="120" t="s">
        <v>430</v>
      </c>
      <c r="O27" s="151">
        <v>1</v>
      </c>
      <c r="P27" s="185">
        <v>0.5</v>
      </c>
      <c r="Q27" s="170">
        <v>0.5</v>
      </c>
      <c r="R27" s="149">
        <v>0</v>
      </c>
      <c r="S27" s="149">
        <v>0</v>
      </c>
      <c r="T27" s="185">
        <v>0.5</v>
      </c>
      <c r="U27" s="192">
        <f t="shared" si="0"/>
        <v>0.58000000000000007</v>
      </c>
      <c r="V27" s="192"/>
      <c r="W27" s="192"/>
      <c r="X27" s="192">
        <f t="shared" si="1"/>
        <v>1.08</v>
      </c>
      <c r="Y27" s="153">
        <v>0.25</v>
      </c>
      <c r="Z27" s="153">
        <v>0.33</v>
      </c>
      <c r="AA27" s="153">
        <v>0</v>
      </c>
      <c r="AB27" s="153"/>
    </row>
    <row r="28" spans="1:28" ht="128.25">
      <c r="A28" s="277"/>
      <c r="B28" s="279"/>
      <c r="C28" s="115" t="s">
        <v>565</v>
      </c>
      <c r="D28" s="120" t="s">
        <v>566</v>
      </c>
      <c r="E28" s="120" t="s">
        <v>298</v>
      </c>
      <c r="F28" s="159" t="s">
        <v>299</v>
      </c>
      <c r="G28" s="152" t="s">
        <v>300</v>
      </c>
      <c r="H28" s="54" t="s">
        <v>596</v>
      </c>
      <c r="I28" s="149" t="s">
        <v>568</v>
      </c>
      <c r="J28" s="54">
        <v>0</v>
      </c>
      <c r="K28" s="54" t="s">
        <v>315</v>
      </c>
      <c r="L28" s="165">
        <v>0.1</v>
      </c>
      <c r="M28" s="149" t="s">
        <v>432</v>
      </c>
      <c r="N28" s="154" t="s">
        <v>431</v>
      </c>
      <c r="O28" s="115">
        <v>1</v>
      </c>
      <c r="P28" s="169">
        <v>0</v>
      </c>
      <c r="Q28" s="170">
        <v>1</v>
      </c>
      <c r="R28" s="149">
        <v>0</v>
      </c>
      <c r="S28" s="149">
        <v>0</v>
      </c>
      <c r="T28" s="169">
        <v>0</v>
      </c>
      <c r="U28" s="192">
        <f t="shared" si="0"/>
        <v>0.4</v>
      </c>
      <c r="V28" s="192"/>
      <c r="W28" s="192"/>
      <c r="X28" s="192">
        <f t="shared" si="1"/>
        <v>0.4</v>
      </c>
      <c r="Y28" s="153">
        <v>0.15</v>
      </c>
      <c r="Z28" s="153">
        <v>0.05</v>
      </c>
      <c r="AA28" s="153">
        <v>0.2</v>
      </c>
      <c r="AB28" s="153"/>
    </row>
    <row r="29" spans="1:28" ht="128.25">
      <c r="A29" s="277"/>
      <c r="B29" s="280"/>
      <c r="C29" s="115" t="s">
        <v>565</v>
      </c>
      <c r="D29" s="120" t="s">
        <v>566</v>
      </c>
      <c r="E29" s="120" t="s">
        <v>298</v>
      </c>
      <c r="F29" s="159" t="s">
        <v>299</v>
      </c>
      <c r="G29" s="152" t="s">
        <v>300</v>
      </c>
      <c r="H29" s="54" t="s">
        <v>597</v>
      </c>
      <c r="I29" s="149" t="s">
        <v>568</v>
      </c>
      <c r="J29" s="54">
        <v>0</v>
      </c>
      <c r="K29" s="54" t="s">
        <v>314</v>
      </c>
      <c r="L29" s="165">
        <v>0.1</v>
      </c>
      <c r="M29" s="149" t="s">
        <v>432</v>
      </c>
      <c r="N29" s="154" t="s">
        <v>424</v>
      </c>
      <c r="O29" s="115">
        <v>1</v>
      </c>
      <c r="P29" s="169">
        <v>0</v>
      </c>
      <c r="Q29" s="180">
        <v>0.4</v>
      </c>
      <c r="R29" s="149">
        <v>0.4</v>
      </c>
      <c r="S29" s="149">
        <v>0.2</v>
      </c>
      <c r="T29" s="169">
        <v>0</v>
      </c>
      <c r="U29" s="192">
        <f t="shared" si="0"/>
        <v>0.35</v>
      </c>
      <c r="V29" s="192"/>
      <c r="W29" s="192"/>
      <c r="X29" s="192">
        <f t="shared" si="1"/>
        <v>0.35</v>
      </c>
      <c r="Y29" s="153">
        <v>0.06</v>
      </c>
      <c r="Z29" s="149">
        <v>0.19</v>
      </c>
      <c r="AA29" s="149">
        <v>0.1</v>
      </c>
      <c r="AB29" s="149"/>
    </row>
    <row r="30" spans="1:28">
      <c r="A30" s="277"/>
      <c r="B30" s="157"/>
      <c r="C30" s="115"/>
      <c r="D30" s="120"/>
      <c r="F30" s="1"/>
      <c r="P30" s="5"/>
      <c r="Q30" s="176"/>
      <c r="R30" s="149"/>
      <c r="S30" s="149"/>
      <c r="U30" s="192"/>
      <c r="V30" s="192"/>
      <c r="W30" s="192"/>
      <c r="X30" s="192"/>
      <c r="Y30" s="188"/>
      <c r="Z30" s="188"/>
      <c r="AA30" s="188"/>
      <c r="AB30" s="188"/>
    </row>
    <row r="31" spans="1:28" ht="128.25">
      <c r="A31" s="277"/>
      <c r="B31" s="278" t="s">
        <v>583</v>
      </c>
      <c r="C31" s="149" t="s">
        <v>565</v>
      </c>
      <c r="D31" s="154" t="s">
        <v>566</v>
      </c>
      <c r="E31" s="120" t="s">
        <v>298</v>
      </c>
      <c r="F31" s="160" t="s">
        <v>318</v>
      </c>
      <c r="G31" s="148" t="s">
        <v>319</v>
      </c>
      <c r="H31" s="54" t="s">
        <v>598</v>
      </c>
      <c r="I31" s="149" t="s">
        <v>568</v>
      </c>
      <c r="J31" s="54">
        <v>0</v>
      </c>
      <c r="K31" s="54" t="s">
        <v>320</v>
      </c>
      <c r="L31" s="165">
        <v>0.4</v>
      </c>
      <c r="M31" s="149" t="s">
        <v>432</v>
      </c>
      <c r="N31" s="154" t="s">
        <v>425</v>
      </c>
      <c r="O31" s="115">
        <v>16</v>
      </c>
      <c r="P31" s="169">
        <v>16</v>
      </c>
      <c r="Q31" s="170">
        <v>4</v>
      </c>
      <c r="R31" s="149">
        <v>4</v>
      </c>
      <c r="S31" s="149">
        <v>4</v>
      </c>
      <c r="T31" s="169">
        <v>16</v>
      </c>
      <c r="U31" s="192">
        <f t="shared" si="0"/>
        <v>47</v>
      </c>
      <c r="V31" s="192"/>
      <c r="W31" s="192"/>
      <c r="X31" s="192">
        <f t="shared" si="1"/>
        <v>63</v>
      </c>
      <c r="Y31" s="149">
        <v>2</v>
      </c>
      <c r="Z31" s="149">
        <v>2</v>
      </c>
      <c r="AA31" s="149">
        <v>43</v>
      </c>
      <c r="AB31" s="149"/>
    </row>
    <row r="32" spans="1:28" ht="128.25">
      <c r="A32" s="277"/>
      <c r="B32" s="279"/>
      <c r="C32" s="115" t="s">
        <v>565</v>
      </c>
      <c r="D32" s="120" t="s">
        <v>566</v>
      </c>
      <c r="E32" s="120" t="s">
        <v>298</v>
      </c>
      <c r="F32" s="160" t="s">
        <v>318</v>
      </c>
      <c r="G32" s="148" t="s">
        <v>319</v>
      </c>
      <c r="H32" s="54" t="s">
        <v>599</v>
      </c>
      <c r="I32" s="149" t="s">
        <v>568</v>
      </c>
      <c r="J32" s="54">
        <v>0</v>
      </c>
      <c r="K32" s="54" t="s">
        <v>326</v>
      </c>
      <c r="L32" s="165">
        <v>0.3</v>
      </c>
      <c r="M32" s="149" t="s">
        <v>432</v>
      </c>
      <c r="N32" s="120" t="s">
        <v>426</v>
      </c>
      <c r="O32" s="115">
        <v>1</v>
      </c>
      <c r="P32" s="169">
        <v>0</v>
      </c>
      <c r="Q32" s="180">
        <v>1</v>
      </c>
      <c r="R32" s="149">
        <v>1</v>
      </c>
      <c r="S32" s="149">
        <v>1</v>
      </c>
      <c r="T32" s="169">
        <v>0</v>
      </c>
      <c r="U32" s="192">
        <f t="shared" si="0"/>
        <v>1</v>
      </c>
      <c r="V32" s="192"/>
      <c r="W32" s="192"/>
      <c r="X32" s="192">
        <f t="shared" si="1"/>
        <v>1</v>
      </c>
      <c r="Y32" s="149">
        <v>0</v>
      </c>
      <c r="Z32" s="149">
        <v>1</v>
      </c>
      <c r="AA32" s="149">
        <v>0</v>
      </c>
      <c r="AB32" s="149"/>
    </row>
    <row r="33" spans="1:31" ht="128.25">
      <c r="A33" s="277"/>
      <c r="B33" s="279"/>
      <c r="C33" s="115" t="s">
        <v>565</v>
      </c>
      <c r="D33" s="120" t="s">
        <v>566</v>
      </c>
      <c r="E33" s="120" t="s">
        <v>298</v>
      </c>
      <c r="F33" s="160" t="s">
        <v>318</v>
      </c>
      <c r="G33" s="148" t="s">
        <v>319</v>
      </c>
      <c r="H33" s="54" t="s">
        <v>600</v>
      </c>
      <c r="I33" s="149" t="s">
        <v>568</v>
      </c>
      <c r="J33" s="54">
        <v>0</v>
      </c>
      <c r="K33" s="54" t="s">
        <v>328</v>
      </c>
      <c r="L33" s="165">
        <v>0.1</v>
      </c>
      <c r="M33" s="149" t="s">
        <v>432</v>
      </c>
      <c r="N33" s="152" t="s">
        <v>429</v>
      </c>
      <c r="O33" s="115">
        <v>1</v>
      </c>
      <c r="P33" s="169">
        <v>0.25</v>
      </c>
      <c r="Q33" s="170">
        <v>0.47499999999999998</v>
      </c>
      <c r="R33" s="149">
        <v>0.25</v>
      </c>
      <c r="S33" s="149">
        <v>0.25</v>
      </c>
      <c r="T33" s="169">
        <v>0.25</v>
      </c>
      <c r="U33" s="192">
        <f t="shared" si="0"/>
        <v>9.240000000000001E-2</v>
      </c>
      <c r="V33" s="192"/>
      <c r="W33" s="192"/>
      <c r="X33" s="192">
        <f t="shared" si="1"/>
        <v>0.34240000000000004</v>
      </c>
      <c r="Y33" s="149">
        <v>0</v>
      </c>
      <c r="Z33" s="149">
        <v>0.05</v>
      </c>
      <c r="AA33" s="149">
        <v>4.24E-2</v>
      </c>
      <c r="AB33" s="149"/>
    </row>
    <row r="34" spans="1:31" ht="128.25">
      <c r="A34" s="277"/>
      <c r="B34" s="279"/>
      <c r="C34" s="115" t="s">
        <v>565</v>
      </c>
      <c r="D34" s="120" t="s">
        <v>566</v>
      </c>
      <c r="E34" s="120" t="s">
        <v>298</v>
      </c>
      <c r="F34" s="160" t="s">
        <v>318</v>
      </c>
      <c r="G34" s="148" t="s">
        <v>319</v>
      </c>
      <c r="H34" s="54" t="s">
        <v>601</v>
      </c>
      <c r="I34" s="149" t="s">
        <v>568</v>
      </c>
      <c r="J34" s="54">
        <v>0</v>
      </c>
      <c r="K34" s="54" t="s">
        <v>325</v>
      </c>
      <c r="L34" s="165">
        <v>0.1</v>
      </c>
      <c r="M34" s="149" t="s">
        <v>432</v>
      </c>
      <c r="N34" s="154" t="s">
        <v>425</v>
      </c>
      <c r="O34" s="115">
        <v>4</v>
      </c>
      <c r="P34" s="169">
        <v>1</v>
      </c>
      <c r="Q34" s="180">
        <v>1</v>
      </c>
      <c r="R34" s="149">
        <v>1</v>
      </c>
      <c r="S34" s="149">
        <v>1</v>
      </c>
      <c r="T34" s="169">
        <v>1</v>
      </c>
      <c r="U34" s="192">
        <f t="shared" si="0"/>
        <v>0.5</v>
      </c>
      <c r="V34" s="192"/>
      <c r="W34" s="192"/>
      <c r="X34" s="192">
        <f t="shared" si="1"/>
        <v>1.5</v>
      </c>
      <c r="Y34" s="149">
        <v>0</v>
      </c>
      <c r="Z34" s="149">
        <v>0</v>
      </c>
      <c r="AA34" s="149">
        <v>0.5</v>
      </c>
      <c r="AB34" s="149"/>
    </row>
    <row r="35" spans="1:31" ht="128.25">
      <c r="A35" s="277"/>
      <c r="B35" s="280"/>
      <c r="C35" s="115" t="s">
        <v>565</v>
      </c>
      <c r="D35" s="120" t="s">
        <v>566</v>
      </c>
      <c r="E35" s="120" t="s">
        <v>298</v>
      </c>
      <c r="F35" s="160" t="s">
        <v>318</v>
      </c>
      <c r="G35" s="148" t="s">
        <v>319</v>
      </c>
      <c r="H35" s="54" t="s">
        <v>602</v>
      </c>
      <c r="I35" s="149" t="s">
        <v>568</v>
      </c>
      <c r="J35" s="54">
        <v>0</v>
      </c>
      <c r="K35" s="54" t="s">
        <v>331</v>
      </c>
      <c r="L35" s="165">
        <v>0.1</v>
      </c>
      <c r="M35" s="149" t="s">
        <v>432</v>
      </c>
      <c r="N35" s="154" t="s">
        <v>424</v>
      </c>
      <c r="O35" s="115">
        <v>1</v>
      </c>
      <c r="P35" s="169">
        <v>0</v>
      </c>
      <c r="Q35" s="170">
        <v>0.5</v>
      </c>
      <c r="R35" s="149">
        <v>0.25</v>
      </c>
      <c r="S35" s="149">
        <v>0.25</v>
      </c>
      <c r="T35" s="169">
        <v>0</v>
      </c>
      <c r="U35" s="192">
        <f t="shared" si="0"/>
        <v>0.2</v>
      </c>
      <c r="V35" s="192"/>
      <c r="W35" s="192"/>
      <c r="X35" s="192">
        <f t="shared" si="1"/>
        <v>0.2</v>
      </c>
      <c r="Y35" s="153">
        <v>0</v>
      </c>
      <c r="Z35" s="153">
        <v>0.05</v>
      </c>
      <c r="AA35" s="153">
        <v>0.15</v>
      </c>
      <c r="AB35" s="153"/>
    </row>
    <row r="36" spans="1:31">
      <c r="A36" s="154"/>
      <c r="B36" s="161"/>
      <c r="C36" s="115"/>
      <c r="D36" s="120"/>
      <c r="F36" s="1"/>
      <c r="P36" s="5"/>
      <c r="Q36" s="176"/>
      <c r="R36" s="149"/>
      <c r="S36" s="149"/>
      <c r="U36" s="192"/>
      <c r="V36" s="192"/>
      <c r="W36" s="192"/>
      <c r="X36" s="192"/>
      <c r="Y36" s="188"/>
      <c r="Z36" s="188"/>
      <c r="AA36" s="188"/>
      <c r="AB36" s="188"/>
      <c r="AC36" s="1">
        <f>1400/34</f>
        <v>41.176470588235297</v>
      </c>
      <c r="AE36" s="1">
        <f>1400/15</f>
        <v>93.333333333333329</v>
      </c>
    </row>
    <row r="37" spans="1:31" ht="285">
      <c r="A37" s="162"/>
      <c r="B37" s="154" t="s">
        <v>583</v>
      </c>
      <c r="C37" s="120" t="s">
        <v>603</v>
      </c>
      <c r="D37" s="120" t="s">
        <v>604</v>
      </c>
      <c r="E37" s="163" t="s">
        <v>605</v>
      </c>
      <c r="F37" s="164" t="s">
        <v>334</v>
      </c>
      <c r="G37" s="148" t="s">
        <v>335</v>
      </c>
      <c r="H37" s="120" t="s">
        <v>606</v>
      </c>
      <c r="I37" s="149" t="s">
        <v>568</v>
      </c>
      <c r="J37" s="115" t="s">
        <v>607</v>
      </c>
      <c r="K37" s="120" t="s">
        <v>336</v>
      </c>
      <c r="L37" s="165">
        <v>1</v>
      </c>
      <c r="M37" s="149" t="s">
        <v>432</v>
      </c>
      <c r="N37" s="154" t="s">
        <v>424</v>
      </c>
      <c r="O37" s="115">
        <v>1</v>
      </c>
      <c r="P37" s="169">
        <v>0</v>
      </c>
      <c r="Q37" s="180">
        <v>1</v>
      </c>
      <c r="R37" s="149">
        <v>1</v>
      </c>
      <c r="S37" s="149">
        <v>1</v>
      </c>
      <c r="T37" s="169">
        <v>0</v>
      </c>
      <c r="U37" s="192">
        <f t="shared" si="0"/>
        <v>0.5</v>
      </c>
      <c r="V37" s="192"/>
      <c r="W37" s="192"/>
      <c r="X37" s="192">
        <f t="shared" si="1"/>
        <v>0.5</v>
      </c>
      <c r="Y37" s="149">
        <v>0</v>
      </c>
      <c r="Z37" s="149">
        <v>0.05</v>
      </c>
      <c r="AA37" s="149">
        <v>0.45</v>
      </c>
      <c r="AB37" s="149"/>
    </row>
    <row r="38" spans="1:31">
      <c r="A38" s="162"/>
      <c r="B38" s="154"/>
      <c r="C38" s="120"/>
      <c r="D38" s="120"/>
      <c r="F38" s="1"/>
      <c r="P38" s="5"/>
      <c r="Q38" s="176"/>
      <c r="R38" s="149"/>
      <c r="S38" s="149"/>
      <c r="U38" s="192"/>
      <c r="V38" s="192"/>
      <c r="W38" s="192"/>
      <c r="X38" s="192"/>
      <c r="Y38" s="188"/>
      <c r="Z38" s="188"/>
      <c r="AA38" s="188"/>
      <c r="AB38" s="188"/>
    </row>
    <row r="39" spans="1:31" ht="285">
      <c r="A39" s="162"/>
      <c r="B39" s="154" t="s">
        <v>583</v>
      </c>
      <c r="C39" s="120" t="s">
        <v>603</v>
      </c>
      <c r="D39" s="120" t="s">
        <v>608</v>
      </c>
      <c r="E39" s="120" t="s">
        <v>609</v>
      </c>
      <c r="F39" s="120" t="s">
        <v>340</v>
      </c>
      <c r="G39" s="148" t="s">
        <v>341</v>
      </c>
      <c r="H39" s="120" t="s">
        <v>610</v>
      </c>
      <c r="I39" s="149" t="s">
        <v>568</v>
      </c>
      <c r="J39" s="115" t="s">
        <v>607</v>
      </c>
      <c r="K39" s="120" t="s">
        <v>342</v>
      </c>
      <c r="L39" s="165">
        <v>1</v>
      </c>
      <c r="M39" s="149" t="s">
        <v>432</v>
      </c>
      <c r="N39" s="120" t="s">
        <v>425</v>
      </c>
      <c r="O39" s="115">
        <v>1</v>
      </c>
      <c r="P39" s="169">
        <v>0</v>
      </c>
      <c r="Q39" s="180">
        <v>1</v>
      </c>
      <c r="R39" s="149">
        <v>1</v>
      </c>
      <c r="S39" s="149">
        <v>1</v>
      </c>
      <c r="T39" s="169">
        <v>0</v>
      </c>
      <c r="U39" s="192">
        <f t="shared" si="0"/>
        <v>0.5</v>
      </c>
      <c r="V39" s="192"/>
      <c r="W39" s="192"/>
      <c r="X39" s="192">
        <f t="shared" si="1"/>
        <v>0.5</v>
      </c>
      <c r="Y39" s="149">
        <v>0</v>
      </c>
      <c r="Z39" s="149">
        <v>0.05</v>
      </c>
      <c r="AA39" s="149">
        <v>0.45</v>
      </c>
      <c r="AB39" s="149"/>
    </row>
    <row r="40" spans="1:31">
      <c r="Y40" s="176"/>
      <c r="Z40" s="176"/>
    </row>
    <row r="41" spans="1:31">
      <c r="Y41" s="176"/>
      <c r="Z41" s="176"/>
    </row>
  </sheetData>
  <mergeCells count="19">
    <mergeCell ref="A9:A15"/>
    <mergeCell ref="B9:B15"/>
    <mergeCell ref="A1:B4"/>
    <mergeCell ref="C1:AB1"/>
    <mergeCell ref="C2:AB2"/>
    <mergeCell ref="C3:AB3"/>
    <mergeCell ref="C4:AB4"/>
    <mergeCell ref="A5:B5"/>
    <mergeCell ref="A6:AB6"/>
    <mergeCell ref="C5:AB5"/>
    <mergeCell ref="A7:O7"/>
    <mergeCell ref="P7:S7"/>
    <mergeCell ref="T7:X7"/>
    <mergeCell ref="Y7:AB7"/>
    <mergeCell ref="A17:A35"/>
    <mergeCell ref="B17:B20"/>
    <mergeCell ref="B22:B23"/>
    <mergeCell ref="B25:B29"/>
    <mergeCell ref="B31:B35"/>
  </mergeCells>
  <dataValidations count="3">
    <dataValidation type="list" allowBlank="1" showInputMessage="1" showErrorMessage="1" sqref="M40:M275">
      <formula1>#REF!</formula1>
    </dataValidation>
    <dataValidation type="list" allowBlank="1" showInputMessage="1" showErrorMessage="1" sqref="M39 M37 M31:M35 M25:M29 M22:M23 M17:M20 M9:M15">
      <formula1>$AI$9:$AI$10</formula1>
    </dataValidation>
    <dataValidation type="list" allowBlank="1" showInputMessage="1" showErrorMessage="1" sqref="M16 M38 M36 M30 M24 M21">
      <formula1>$AB$9:$AB$10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topLeftCell="D1" zoomScale="60" zoomScaleNormal="60" workbookViewId="0">
      <selection activeCell="L9" sqref="L9"/>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46.25" customWidth="1"/>
    <col min="13" max="13" width="39.125" bestFit="1" customWidth="1"/>
    <col min="14" max="14" width="54.625" bestFit="1" customWidth="1"/>
    <col min="17" max="17" width="0" hidden="1" customWidth="1"/>
  </cols>
  <sheetData>
    <row r="1" spans="1:14" s="1" customFormat="1" ht="22.5" customHeight="1">
      <c r="A1" s="364"/>
      <c r="B1" s="365"/>
      <c r="C1" s="370" t="s">
        <v>1</v>
      </c>
      <c r="D1" s="371"/>
      <c r="E1" s="371"/>
      <c r="F1" s="371"/>
      <c r="G1" s="371"/>
      <c r="H1" s="371"/>
      <c r="I1" s="371"/>
      <c r="J1" s="371"/>
      <c r="K1" s="371"/>
      <c r="L1" s="371"/>
      <c r="M1" s="372"/>
      <c r="N1" s="27" t="s">
        <v>206</v>
      </c>
    </row>
    <row r="2" spans="1:14" s="1" customFormat="1" ht="22.5" customHeight="1">
      <c r="A2" s="366"/>
      <c r="B2" s="367"/>
      <c r="C2" s="370" t="s">
        <v>2</v>
      </c>
      <c r="D2" s="371"/>
      <c r="E2" s="371"/>
      <c r="F2" s="371"/>
      <c r="G2" s="371"/>
      <c r="H2" s="371"/>
      <c r="I2" s="371"/>
      <c r="J2" s="371"/>
      <c r="K2" s="371"/>
      <c r="L2" s="371"/>
      <c r="M2" s="372"/>
      <c r="N2" s="27" t="s">
        <v>3</v>
      </c>
    </row>
    <row r="3" spans="1:14" s="1" customFormat="1" ht="22.5" customHeight="1">
      <c r="A3" s="366"/>
      <c r="B3" s="367"/>
      <c r="C3" s="370" t="s">
        <v>4</v>
      </c>
      <c r="D3" s="371"/>
      <c r="E3" s="371"/>
      <c r="F3" s="371"/>
      <c r="G3" s="371"/>
      <c r="H3" s="371"/>
      <c r="I3" s="371"/>
      <c r="J3" s="371"/>
      <c r="K3" s="371"/>
      <c r="L3" s="371"/>
      <c r="M3" s="372"/>
      <c r="N3" s="27" t="s">
        <v>205</v>
      </c>
    </row>
    <row r="4" spans="1:14" s="1" customFormat="1" ht="22.5" customHeight="1">
      <c r="A4" s="368"/>
      <c r="B4" s="369"/>
      <c r="C4" s="370" t="s">
        <v>248</v>
      </c>
      <c r="D4" s="371"/>
      <c r="E4" s="371"/>
      <c r="F4" s="371"/>
      <c r="G4" s="371"/>
      <c r="H4" s="371"/>
      <c r="I4" s="371"/>
      <c r="J4" s="371"/>
      <c r="K4" s="371"/>
      <c r="L4" s="371"/>
      <c r="M4" s="372"/>
      <c r="N4" s="27" t="s">
        <v>207</v>
      </c>
    </row>
    <row r="5" spans="1:14" s="1" customFormat="1" ht="26.25" customHeight="1">
      <c r="A5" s="362" t="s">
        <v>5</v>
      </c>
      <c r="B5" s="363"/>
      <c r="C5" s="362"/>
      <c r="D5" s="373"/>
      <c r="E5" s="373"/>
      <c r="F5" s="373"/>
      <c r="G5" s="373"/>
      <c r="H5" s="373"/>
      <c r="I5" s="373"/>
      <c r="J5" s="373"/>
      <c r="K5" s="373"/>
      <c r="L5" s="373"/>
      <c r="M5" s="373"/>
      <c r="N5" s="373"/>
    </row>
    <row r="6" spans="1:14" s="1" customFormat="1" ht="15" customHeight="1">
      <c r="A6" s="358" t="s">
        <v>149</v>
      </c>
      <c r="B6" s="358"/>
      <c r="C6" s="358"/>
      <c r="D6" s="358"/>
      <c r="E6" s="358"/>
      <c r="F6" s="358"/>
      <c r="G6" s="358"/>
      <c r="H6" s="358"/>
      <c r="I6" s="358"/>
      <c r="J6" s="358"/>
      <c r="K6" s="358"/>
      <c r="L6" s="359"/>
      <c r="M6" s="354" t="s">
        <v>90</v>
      </c>
      <c r="N6" s="355"/>
    </row>
    <row r="7" spans="1:14" s="1" customFormat="1">
      <c r="A7" s="360"/>
      <c r="B7" s="360"/>
      <c r="C7" s="360"/>
      <c r="D7" s="360"/>
      <c r="E7" s="360"/>
      <c r="F7" s="360"/>
      <c r="G7" s="360"/>
      <c r="H7" s="360"/>
      <c r="I7" s="360"/>
      <c r="J7" s="360"/>
      <c r="K7" s="360"/>
      <c r="L7" s="361"/>
      <c r="M7" s="356"/>
      <c r="N7" s="357"/>
    </row>
    <row r="8" spans="1:14" s="21" customFormat="1" ht="66.75" customHeight="1">
      <c r="A8" s="2" t="s">
        <v>94</v>
      </c>
      <c r="B8" s="2" t="s">
        <v>182</v>
      </c>
      <c r="C8" s="2" t="s">
        <v>165</v>
      </c>
      <c r="D8" s="2" t="s">
        <v>84</v>
      </c>
      <c r="E8" s="2" t="s">
        <v>85</v>
      </c>
      <c r="F8" s="2" t="s">
        <v>86</v>
      </c>
      <c r="G8" s="2" t="s">
        <v>160</v>
      </c>
      <c r="H8" s="2" t="s">
        <v>162</v>
      </c>
      <c r="I8" s="2" t="s">
        <v>161</v>
      </c>
      <c r="J8" s="2" t="s">
        <v>152</v>
      </c>
      <c r="K8" s="2" t="s">
        <v>91</v>
      </c>
      <c r="L8" s="2" t="s">
        <v>87</v>
      </c>
      <c r="M8" s="2" t="s">
        <v>26</v>
      </c>
      <c r="N8" s="2" t="s">
        <v>27</v>
      </c>
    </row>
    <row r="9" spans="1:14" ht="42.75">
      <c r="A9" s="324" t="s">
        <v>250</v>
      </c>
      <c r="B9" s="340" t="s">
        <v>498</v>
      </c>
      <c r="C9" s="121" t="s">
        <v>499</v>
      </c>
      <c r="D9" s="343" t="s">
        <v>500</v>
      </c>
      <c r="E9" s="346" t="s">
        <v>501</v>
      </c>
      <c r="F9" s="122" t="s">
        <v>502</v>
      </c>
      <c r="G9" s="334" t="s">
        <v>503</v>
      </c>
      <c r="H9" s="324" t="s">
        <v>504</v>
      </c>
      <c r="I9" s="324" t="s">
        <v>505</v>
      </c>
      <c r="J9" s="324" t="s">
        <v>506</v>
      </c>
      <c r="K9" s="312" t="s">
        <v>518</v>
      </c>
      <c r="L9" s="132" t="s">
        <v>521</v>
      </c>
      <c r="M9" s="315" t="s">
        <v>522</v>
      </c>
      <c r="N9" s="307" t="s">
        <v>523</v>
      </c>
    </row>
    <row r="10" spans="1:14" ht="28.5">
      <c r="A10" s="325"/>
      <c r="B10" s="341"/>
      <c r="C10" s="123" t="s">
        <v>507</v>
      </c>
      <c r="D10" s="344"/>
      <c r="E10" s="347"/>
      <c r="F10" s="333" t="s">
        <v>508</v>
      </c>
      <c r="G10" s="335"/>
      <c r="H10" s="325"/>
      <c r="I10" s="325"/>
      <c r="J10" s="325"/>
      <c r="K10" s="313"/>
      <c r="L10" s="132" t="s">
        <v>524</v>
      </c>
      <c r="M10" s="316"/>
      <c r="N10" s="318"/>
    </row>
    <row r="11" spans="1:14">
      <c r="A11" s="325"/>
      <c r="B11" s="341"/>
      <c r="C11" s="123"/>
      <c r="D11" s="344"/>
      <c r="E11" s="347"/>
      <c r="F11" s="333"/>
      <c r="G11" s="335"/>
      <c r="H11" s="325"/>
      <c r="I11" s="325"/>
      <c r="J11" s="325"/>
      <c r="K11" s="313"/>
      <c r="L11" s="132" t="s">
        <v>525</v>
      </c>
      <c r="M11" s="316"/>
      <c r="N11" s="318"/>
    </row>
    <row r="12" spans="1:14" ht="28.5">
      <c r="A12" s="325"/>
      <c r="B12" s="341"/>
      <c r="C12" s="123"/>
      <c r="D12" s="344"/>
      <c r="E12" s="347"/>
      <c r="F12" s="333"/>
      <c r="G12" s="335"/>
      <c r="H12" s="325"/>
      <c r="I12" s="325"/>
      <c r="J12" s="325"/>
      <c r="K12" s="313"/>
      <c r="L12" s="132" t="s">
        <v>526</v>
      </c>
      <c r="M12" s="316"/>
      <c r="N12" s="318"/>
    </row>
    <row r="13" spans="1:14" ht="28.5">
      <c r="A13" s="325"/>
      <c r="B13" s="341"/>
      <c r="C13" s="123"/>
      <c r="D13" s="344"/>
      <c r="E13" s="347"/>
      <c r="F13" s="333"/>
      <c r="G13" s="335"/>
      <c r="H13" s="325"/>
      <c r="I13" s="325"/>
      <c r="J13" s="325"/>
      <c r="K13" s="313"/>
      <c r="L13" s="132" t="s">
        <v>527</v>
      </c>
      <c r="M13" s="316"/>
      <c r="N13" s="318"/>
    </row>
    <row r="14" spans="1:14">
      <c r="A14" s="326"/>
      <c r="B14" s="341"/>
      <c r="C14" s="123"/>
      <c r="D14" s="344"/>
      <c r="E14" s="347"/>
      <c r="F14" s="333"/>
      <c r="G14" s="335"/>
      <c r="H14" s="325"/>
      <c r="I14" s="325"/>
      <c r="J14" s="325"/>
      <c r="K14" s="314"/>
      <c r="L14" s="132" t="s">
        <v>528</v>
      </c>
      <c r="M14" s="316"/>
      <c r="N14" s="319"/>
    </row>
    <row r="15" spans="1:14" ht="42.75">
      <c r="A15" s="324" t="s">
        <v>250</v>
      </c>
      <c r="B15" s="341"/>
      <c r="C15" s="123"/>
      <c r="D15" s="344"/>
      <c r="E15" s="347"/>
      <c r="F15" s="333"/>
      <c r="G15" s="335"/>
      <c r="H15" s="325"/>
      <c r="I15" s="325"/>
      <c r="J15" s="325"/>
      <c r="K15" s="312" t="s">
        <v>518</v>
      </c>
      <c r="L15" s="132" t="s">
        <v>529</v>
      </c>
      <c r="M15" s="316"/>
      <c r="N15" s="133" t="s">
        <v>530</v>
      </c>
    </row>
    <row r="16" spans="1:14" ht="28.5">
      <c r="A16" s="325"/>
      <c r="B16" s="341"/>
      <c r="C16" s="123"/>
      <c r="D16" s="344"/>
      <c r="E16" s="347"/>
      <c r="F16" s="333"/>
      <c r="G16" s="335"/>
      <c r="H16" s="325"/>
      <c r="I16" s="325"/>
      <c r="J16" s="325"/>
      <c r="K16" s="313"/>
      <c r="L16" s="132" t="s">
        <v>524</v>
      </c>
      <c r="M16" s="316"/>
      <c r="N16" s="134"/>
    </row>
    <row r="17" spans="1:14" ht="28.5">
      <c r="A17" s="325"/>
      <c r="B17" s="341"/>
      <c r="C17" s="123"/>
      <c r="D17" s="344"/>
      <c r="E17" s="347"/>
      <c r="F17" s="333"/>
      <c r="G17" s="335"/>
      <c r="H17" s="325"/>
      <c r="I17" s="325"/>
      <c r="J17" s="325"/>
      <c r="K17" s="313"/>
      <c r="L17" s="132" t="s">
        <v>525</v>
      </c>
      <c r="M17" s="316"/>
      <c r="N17" s="134" t="s">
        <v>531</v>
      </c>
    </row>
    <row r="18" spans="1:14" ht="28.5">
      <c r="A18" s="325"/>
      <c r="B18" s="341"/>
      <c r="C18" s="123"/>
      <c r="D18" s="344"/>
      <c r="E18" s="347"/>
      <c r="F18" s="333"/>
      <c r="G18" s="335"/>
      <c r="H18" s="325"/>
      <c r="I18" s="325"/>
      <c r="J18" s="325"/>
      <c r="K18" s="313"/>
      <c r="L18" s="132" t="s">
        <v>526</v>
      </c>
      <c r="M18" s="316"/>
      <c r="N18" s="134"/>
    </row>
    <row r="19" spans="1:14" ht="28.5">
      <c r="A19" s="325"/>
      <c r="B19" s="341"/>
      <c r="C19" s="123"/>
      <c r="D19" s="344"/>
      <c r="E19" s="347"/>
      <c r="F19" s="333"/>
      <c r="G19" s="335"/>
      <c r="H19" s="325"/>
      <c r="I19" s="325"/>
      <c r="J19" s="325"/>
      <c r="K19" s="313"/>
      <c r="L19" s="132" t="s">
        <v>527</v>
      </c>
      <c r="M19" s="316"/>
      <c r="N19" s="134"/>
    </row>
    <row r="20" spans="1:14">
      <c r="A20" s="326"/>
      <c r="B20" s="341"/>
      <c r="C20" s="123"/>
      <c r="D20" s="345"/>
      <c r="E20" s="348"/>
      <c r="F20" s="333"/>
      <c r="G20" s="336"/>
      <c r="H20" s="326"/>
      <c r="I20" s="326"/>
      <c r="J20" s="326"/>
      <c r="K20" s="314"/>
      <c r="L20" s="132" t="s">
        <v>528</v>
      </c>
      <c r="M20" s="317"/>
      <c r="N20" s="135"/>
    </row>
    <row r="21" spans="1:14" ht="42.75">
      <c r="A21" s="324" t="s">
        <v>250</v>
      </c>
      <c r="B21" s="341"/>
      <c r="C21" s="124" t="s">
        <v>499</v>
      </c>
      <c r="D21" s="343" t="s">
        <v>500</v>
      </c>
      <c r="E21" s="346" t="s">
        <v>501</v>
      </c>
      <c r="F21" s="122" t="s">
        <v>502</v>
      </c>
      <c r="G21" s="333" t="s">
        <v>503</v>
      </c>
      <c r="H21" s="324" t="s">
        <v>509</v>
      </c>
      <c r="I21" s="324" t="s">
        <v>505</v>
      </c>
      <c r="J21" s="324" t="s">
        <v>506</v>
      </c>
      <c r="K21" s="312" t="s">
        <v>518</v>
      </c>
      <c r="L21" s="136" t="s">
        <v>529</v>
      </c>
      <c r="M21" s="315" t="s">
        <v>522</v>
      </c>
      <c r="N21" s="296" t="s">
        <v>523</v>
      </c>
    </row>
    <row r="22" spans="1:14" ht="28.5">
      <c r="A22" s="325"/>
      <c r="B22" s="341"/>
      <c r="C22" s="125" t="s">
        <v>507</v>
      </c>
      <c r="D22" s="344"/>
      <c r="E22" s="347"/>
      <c r="F22" s="333" t="s">
        <v>508</v>
      </c>
      <c r="G22" s="333"/>
      <c r="H22" s="325"/>
      <c r="I22" s="325"/>
      <c r="J22" s="325"/>
      <c r="K22" s="313"/>
      <c r="L22" s="136" t="s">
        <v>524</v>
      </c>
      <c r="M22" s="316"/>
      <c r="N22" s="318"/>
    </row>
    <row r="23" spans="1:14">
      <c r="A23" s="325"/>
      <c r="B23" s="341"/>
      <c r="C23" s="125"/>
      <c r="D23" s="344"/>
      <c r="E23" s="347"/>
      <c r="F23" s="333"/>
      <c r="G23" s="333"/>
      <c r="H23" s="325"/>
      <c r="I23" s="325"/>
      <c r="J23" s="325"/>
      <c r="K23" s="313"/>
      <c r="L23" s="136" t="s">
        <v>525</v>
      </c>
      <c r="M23" s="316"/>
      <c r="N23" s="318"/>
    </row>
    <row r="24" spans="1:14" ht="28.5">
      <c r="A24" s="325"/>
      <c r="B24" s="341"/>
      <c r="C24" s="125"/>
      <c r="D24" s="344"/>
      <c r="E24" s="347"/>
      <c r="F24" s="333"/>
      <c r="G24" s="333"/>
      <c r="H24" s="325"/>
      <c r="I24" s="325"/>
      <c r="J24" s="325"/>
      <c r="K24" s="313"/>
      <c r="L24" s="136" t="s">
        <v>526</v>
      </c>
      <c r="M24" s="316"/>
      <c r="N24" s="318"/>
    </row>
    <row r="25" spans="1:14" ht="28.5">
      <c r="A25" s="325"/>
      <c r="B25" s="341"/>
      <c r="C25" s="125"/>
      <c r="D25" s="344"/>
      <c r="E25" s="347"/>
      <c r="F25" s="333"/>
      <c r="G25" s="333"/>
      <c r="H25" s="325"/>
      <c r="I25" s="325"/>
      <c r="J25" s="325"/>
      <c r="K25" s="313"/>
      <c r="L25" s="136" t="s">
        <v>527</v>
      </c>
      <c r="M25" s="316"/>
      <c r="N25" s="318"/>
    </row>
    <row r="26" spans="1:14">
      <c r="A26" s="326"/>
      <c r="B26" s="341"/>
      <c r="C26" s="125"/>
      <c r="D26" s="349"/>
      <c r="E26" s="348"/>
      <c r="F26" s="333"/>
      <c r="G26" s="333"/>
      <c r="H26" s="325"/>
      <c r="I26" s="325"/>
      <c r="J26" s="325"/>
      <c r="K26" s="314"/>
      <c r="L26" s="136" t="s">
        <v>528</v>
      </c>
      <c r="M26" s="316"/>
      <c r="N26" s="319"/>
    </row>
    <row r="27" spans="1:14" ht="42.75">
      <c r="A27" s="324" t="s">
        <v>250</v>
      </c>
      <c r="B27" s="341"/>
      <c r="C27" s="125"/>
      <c r="D27" s="327" t="s">
        <v>500</v>
      </c>
      <c r="E27" s="330" t="s">
        <v>501</v>
      </c>
      <c r="F27" s="122" t="s">
        <v>502</v>
      </c>
      <c r="G27" s="333"/>
      <c r="H27" s="325"/>
      <c r="I27" s="325"/>
      <c r="J27" s="325"/>
      <c r="K27" s="312" t="s">
        <v>518</v>
      </c>
      <c r="L27" s="136" t="s">
        <v>529</v>
      </c>
      <c r="M27" s="316"/>
      <c r="N27" s="133" t="s">
        <v>530</v>
      </c>
    </row>
    <row r="28" spans="1:14" ht="28.5">
      <c r="A28" s="325"/>
      <c r="B28" s="341"/>
      <c r="C28" s="125"/>
      <c r="D28" s="328"/>
      <c r="E28" s="331"/>
      <c r="F28" s="333" t="s">
        <v>508</v>
      </c>
      <c r="G28" s="333"/>
      <c r="H28" s="325"/>
      <c r="I28" s="325"/>
      <c r="J28" s="325"/>
      <c r="K28" s="313"/>
      <c r="L28" s="136" t="s">
        <v>524</v>
      </c>
      <c r="M28" s="316"/>
      <c r="N28" s="134"/>
    </row>
    <row r="29" spans="1:14" ht="28.5">
      <c r="A29" s="325"/>
      <c r="B29" s="341"/>
      <c r="C29" s="125"/>
      <c r="D29" s="328"/>
      <c r="E29" s="331"/>
      <c r="F29" s="333"/>
      <c r="G29" s="333"/>
      <c r="H29" s="325"/>
      <c r="I29" s="325"/>
      <c r="J29" s="325"/>
      <c r="K29" s="313"/>
      <c r="L29" s="136" t="s">
        <v>525</v>
      </c>
      <c r="M29" s="316"/>
      <c r="N29" s="134" t="s">
        <v>531</v>
      </c>
    </row>
    <row r="30" spans="1:14" ht="28.5">
      <c r="A30" s="325"/>
      <c r="B30" s="341"/>
      <c r="C30" s="125"/>
      <c r="D30" s="328"/>
      <c r="E30" s="331"/>
      <c r="F30" s="333"/>
      <c r="G30" s="333"/>
      <c r="H30" s="325"/>
      <c r="I30" s="325"/>
      <c r="J30" s="325"/>
      <c r="K30" s="313"/>
      <c r="L30" s="136" t="s">
        <v>526</v>
      </c>
      <c r="M30" s="316"/>
      <c r="N30" s="134"/>
    </row>
    <row r="31" spans="1:14" ht="28.5">
      <c r="A31" s="325"/>
      <c r="B31" s="341"/>
      <c r="C31" s="125"/>
      <c r="D31" s="328"/>
      <c r="E31" s="331"/>
      <c r="F31" s="333"/>
      <c r="G31" s="333"/>
      <c r="H31" s="325"/>
      <c r="I31" s="325"/>
      <c r="J31" s="325"/>
      <c r="K31" s="313"/>
      <c r="L31" s="136" t="s">
        <v>527</v>
      </c>
      <c r="M31" s="316"/>
      <c r="N31" s="134"/>
    </row>
    <row r="32" spans="1:14">
      <c r="A32" s="326"/>
      <c r="B32" s="341"/>
      <c r="C32" s="125"/>
      <c r="D32" s="329"/>
      <c r="E32" s="332"/>
      <c r="F32" s="333"/>
      <c r="G32" s="333"/>
      <c r="H32" s="326"/>
      <c r="I32" s="326"/>
      <c r="J32" s="326"/>
      <c r="K32" s="314"/>
      <c r="L32" s="136" t="s">
        <v>528</v>
      </c>
      <c r="M32" s="317"/>
      <c r="N32" s="135"/>
    </row>
    <row r="33" spans="1:14" ht="42.75">
      <c r="A33" s="324" t="s">
        <v>250</v>
      </c>
      <c r="B33" s="341"/>
      <c r="C33" s="125" t="s">
        <v>510</v>
      </c>
      <c r="D33" s="350" t="s">
        <v>500</v>
      </c>
      <c r="E33" s="346" t="s">
        <v>501</v>
      </c>
      <c r="F33" s="122" t="s">
        <v>502</v>
      </c>
      <c r="G33" s="333" t="s">
        <v>511</v>
      </c>
      <c r="H33" s="324" t="s">
        <v>512</v>
      </c>
      <c r="I33" s="324" t="s">
        <v>513</v>
      </c>
      <c r="J33" s="324" t="s">
        <v>514</v>
      </c>
      <c r="K33" s="312" t="s">
        <v>518</v>
      </c>
      <c r="L33" s="136" t="s">
        <v>521</v>
      </c>
      <c r="M33" s="315" t="s">
        <v>522</v>
      </c>
      <c r="N33" s="296" t="s">
        <v>532</v>
      </c>
    </row>
    <row r="34" spans="1:14" ht="28.5">
      <c r="A34" s="325"/>
      <c r="B34" s="341"/>
      <c r="C34" s="125" t="s">
        <v>507</v>
      </c>
      <c r="D34" s="344"/>
      <c r="E34" s="347"/>
      <c r="F34" s="333" t="s">
        <v>508</v>
      </c>
      <c r="G34" s="333"/>
      <c r="H34" s="325"/>
      <c r="I34" s="325"/>
      <c r="J34" s="325"/>
      <c r="K34" s="313"/>
      <c r="L34" s="136" t="s">
        <v>524</v>
      </c>
      <c r="M34" s="316"/>
      <c r="N34" s="318"/>
    </row>
    <row r="35" spans="1:14">
      <c r="A35" s="325"/>
      <c r="B35" s="341"/>
      <c r="C35" s="125"/>
      <c r="D35" s="344"/>
      <c r="E35" s="347"/>
      <c r="F35" s="333"/>
      <c r="G35" s="333"/>
      <c r="H35" s="325"/>
      <c r="I35" s="325"/>
      <c r="J35" s="325"/>
      <c r="K35" s="313"/>
      <c r="L35" s="136" t="s">
        <v>525</v>
      </c>
      <c r="M35" s="316"/>
      <c r="N35" s="318"/>
    </row>
    <row r="36" spans="1:14" ht="28.5">
      <c r="A36" s="325"/>
      <c r="B36" s="341"/>
      <c r="C36" s="125"/>
      <c r="D36" s="344"/>
      <c r="E36" s="347"/>
      <c r="F36" s="333"/>
      <c r="G36" s="333"/>
      <c r="H36" s="325"/>
      <c r="I36" s="325"/>
      <c r="J36" s="325"/>
      <c r="K36" s="313"/>
      <c r="L36" s="136" t="s">
        <v>526</v>
      </c>
      <c r="M36" s="316"/>
      <c r="N36" s="318"/>
    </row>
    <row r="37" spans="1:14" ht="28.5">
      <c r="A37" s="325"/>
      <c r="B37" s="341"/>
      <c r="C37" s="125"/>
      <c r="D37" s="344"/>
      <c r="E37" s="347"/>
      <c r="F37" s="333"/>
      <c r="G37" s="333"/>
      <c r="H37" s="325"/>
      <c r="I37" s="325"/>
      <c r="J37" s="325"/>
      <c r="K37" s="313"/>
      <c r="L37" s="136" t="s">
        <v>527</v>
      </c>
      <c r="M37" s="316"/>
      <c r="N37" s="318"/>
    </row>
    <row r="38" spans="1:14">
      <c r="A38" s="326"/>
      <c r="B38" s="341"/>
      <c r="C38" s="125"/>
      <c r="D38" s="349"/>
      <c r="E38" s="348"/>
      <c r="F38" s="333"/>
      <c r="G38" s="333"/>
      <c r="H38" s="326"/>
      <c r="I38" s="326"/>
      <c r="J38" s="326"/>
      <c r="K38" s="314"/>
      <c r="L38" s="136" t="s">
        <v>528</v>
      </c>
      <c r="M38" s="316"/>
      <c r="N38" s="319"/>
    </row>
    <row r="39" spans="1:14" ht="42.75">
      <c r="A39" s="324" t="s">
        <v>250</v>
      </c>
      <c r="B39" s="341"/>
      <c r="C39" s="126" t="s">
        <v>499</v>
      </c>
      <c r="D39" s="351" t="s">
        <v>500</v>
      </c>
      <c r="E39" s="330" t="s">
        <v>501</v>
      </c>
      <c r="F39" s="122" t="s">
        <v>502</v>
      </c>
      <c r="G39" s="334" t="s">
        <v>515</v>
      </c>
      <c r="H39" s="324" t="s">
        <v>516</v>
      </c>
      <c r="I39" s="337" t="s">
        <v>517</v>
      </c>
      <c r="J39" s="324" t="s">
        <v>514</v>
      </c>
      <c r="K39" s="312" t="s">
        <v>518</v>
      </c>
      <c r="L39" s="136" t="s">
        <v>521</v>
      </c>
      <c r="M39" s="316"/>
      <c r="N39" s="133" t="s">
        <v>530</v>
      </c>
    </row>
    <row r="40" spans="1:14" ht="28.5">
      <c r="A40" s="325"/>
      <c r="B40" s="341"/>
      <c r="C40" s="127" t="s">
        <v>507</v>
      </c>
      <c r="D40" s="352"/>
      <c r="E40" s="331"/>
      <c r="F40" s="333" t="s">
        <v>508</v>
      </c>
      <c r="G40" s="335"/>
      <c r="H40" s="325"/>
      <c r="I40" s="338"/>
      <c r="J40" s="325"/>
      <c r="K40" s="313"/>
      <c r="L40" s="136" t="s">
        <v>524</v>
      </c>
      <c r="M40" s="316"/>
      <c r="N40" s="134"/>
    </row>
    <row r="41" spans="1:14" ht="28.5">
      <c r="A41" s="325"/>
      <c r="B41" s="341"/>
      <c r="C41" s="127"/>
      <c r="D41" s="352"/>
      <c r="E41" s="331"/>
      <c r="F41" s="333"/>
      <c r="G41" s="335"/>
      <c r="H41" s="325"/>
      <c r="I41" s="338"/>
      <c r="J41" s="325"/>
      <c r="K41" s="313"/>
      <c r="L41" s="136" t="s">
        <v>525</v>
      </c>
      <c r="M41" s="316"/>
      <c r="N41" s="134" t="s">
        <v>531</v>
      </c>
    </row>
    <row r="42" spans="1:14" ht="28.5">
      <c r="A42" s="325"/>
      <c r="B42" s="341"/>
      <c r="C42" s="127"/>
      <c r="D42" s="352"/>
      <c r="E42" s="331"/>
      <c r="F42" s="333"/>
      <c r="G42" s="335"/>
      <c r="H42" s="325"/>
      <c r="I42" s="338"/>
      <c r="J42" s="325"/>
      <c r="K42" s="313"/>
      <c r="L42" s="136" t="s">
        <v>526</v>
      </c>
      <c r="M42" s="316"/>
      <c r="N42" s="134"/>
    </row>
    <row r="43" spans="1:14" ht="28.5">
      <c r="A43" s="325"/>
      <c r="B43" s="341"/>
      <c r="C43" s="127"/>
      <c r="D43" s="352"/>
      <c r="E43" s="331"/>
      <c r="F43" s="333"/>
      <c r="G43" s="335"/>
      <c r="H43" s="325"/>
      <c r="I43" s="338"/>
      <c r="J43" s="325"/>
      <c r="K43" s="313"/>
      <c r="L43" s="136" t="s">
        <v>527</v>
      </c>
      <c r="M43" s="316"/>
      <c r="N43" s="134"/>
    </row>
    <row r="44" spans="1:14">
      <c r="A44" s="326"/>
      <c r="B44" s="341"/>
      <c r="C44" s="128"/>
      <c r="D44" s="353"/>
      <c r="E44" s="332"/>
      <c r="F44" s="333"/>
      <c r="G44" s="336"/>
      <c r="H44" s="326"/>
      <c r="I44" s="339"/>
      <c r="J44" s="326"/>
      <c r="K44" s="314"/>
      <c r="L44" s="136" t="s">
        <v>528</v>
      </c>
      <c r="M44" s="320"/>
      <c r="N44" s="134"/>
    </row>
    <row r="45" spans="1:14" ht="42.75">
      <c r="A45" s="324" t="s">
        <v>250</v>
      </c>
      <c r="B45" s="341"/>
      <c r="C45" s="129" t="s">
        <v>499</v>
      </c>
      <c r="D45" s="350" t="s">
        <v>500</v>
      </c>
      <c r="E45" s="346" t="s">
        <v>501</v>
      </c>
      <c r="F45" s="122" t="s">
        <v>502</v>
      </c>
      <c r="G45" s="334" t="s">
        <v>515</v>
      </c>
      <c r="H45" s="324" t="s">
        <v>516</v>
      </c>
      <c r="I45" s="337" t="s">
        <v>517</v>
      </c>
      <c r="J45" s="324" t="s">
        <v>514</v>
      </c>
      <c r="K45" s="312" t="s">
        <v>518</v>
      </c>
      <c r="L45" s="136" t="s">
        <v>521</v>
      </c>
      <c r="M45" s="321" t="s">
        <v>533</v>
      </c>
      <c r="N45" s="137" t="s">
        <v>532</v>
      </c>
    </row>
    <row r="46" spans="1:14" ht="28.5">
      <c r="A46" s="325"/>
      <c r="B46" s="341"/>
      <c r="C46" s="129" t="s">
        <v>507</v>
      </c>
      <c r="D46" s="344"/>
      <c r="E46" s="347"/>
      <c r="F46" s="333" t="s">
        <v>508</v>
      </c>
      <c r="G46" s="335"/>
      <c r="H46" s="325"/>
      <c r="I46" s="338"/>
      <c r="J46" s="325"/>
      <c r="K46" s="313"/>
      <c r="L46" s="136" t="s">
        <v>524</v>
      </c>
      <c r="M46" s="322"/>
      <c r="N46" s="138" t="s">
        <v>534</v>
      </c>
    </row>
    <row r="47" spans="1:14">
      <c r="A47" s="325"/>
      <c r="B47" s="341"/>
      <c r="C47" s="129"/>
      <c r="D47" s="344"/>
      <c r="E47" s="347"/>
      <c r="F47" s="333"/>
      <c r="G47" s="335"/>
      <c r="H47" s="325"/>
      <c r="I47" s="338"/>
      <c r="J47" s="325"/>
      <c r="K47" s="313"/>
      <c r="L47" s="136" t="s">
        <v>525</v>
      </c>
      <c r="M47" s="322"/>
      <c r="N47" s="138"/>
    </row>
    <row r="48" spans="1:14" ht="28.5">
      <c r="A48" s="325"/>
      <c r="B48" s="341"/>
      <c r="C48" s="129"/>
      <c r="D48" s="344"/>
      <c r="E48" s="347"/>
      <c r="F48" s="333"/>
      <c r="G48" s="335"/>
      <c r="H48" s="325"/>
      <c r="I48" s="338"/>
      <c r="J48" s="325"/>
      <c r="K48" s="313"/>
      <c r="L48" s="136" t="s">
        <v>526</v>
      </c>
      <c r="M48" s="322"/>
      <c r="N48" s="138"/>
    </row>
    <row r="49" spans="1:14" ht="28.5">
      <c r="A49" s="325"/>
      <c r="B49" s="341"/>
      <c r="C49" s="129"/>
      <c r="D49" s="344"/>
      <c r="E49" s="347"/>
      <c r="F49" s="333"/>
      <c r="G49" s="335"/>
      <c r="H49" s="325"/>
      <c r="I49" s="338"/>
      <c r="J49" s="325"/>
      <c r="K49" s="313"/>
      <c r="L49" s="136" t="s">
        <v>527</v>
      </c>
      <c r="M49" s="322"/>
      <c r="N49" s="138"/>
    </row>
    <row r="50" spans="1:14">
      <c r="A50" s="326"/>
      <c r="B50" s="342"/>
      <c r="C50" s="130"/>
      <c r="D50" s="345"/>
      <c r="E50" s="348"/>
      <c r="F50" s="333"/>
      <c r="G50" s="336"/>
      <c r="H50" s="326"/>
      <c r="I50" s="339"/>
      <c r="J50" s="326"/>
      <c r="K50" s="314"/>
      <c r="L50" s="136" t="s">
        <v>528</v>
      </c>
      <c r="M50" s="323"/>
      <c r="N50" s="139"/>
    </row>
    <row r="51" spans="1:14">
      <c r="K51" s="312" t="s">
        <v>518</v>
      </c>
      <c r="L51" s="293"/>
      <c r="M51" s="306" t="s">
        <v>535</v>
      </c>
      <c r="N51" s="125" t="s">
        <v>536</v>
      </c>
    </row>
    <row r="52" spans="1:14">
      <c r="K52" s="313"/>
      <c r="L52" s="293"/>
      <c r="M52" s="298"/>
      <c r="N52" s="125"/>
    </row>
    <row r="53" spans="1:14" ht="42.75">
      <c r="K53" s="314"/>
      <c r="L53" s="293"/>
      <c r="M53" s="308"/>
      <c r="N53" s="125" t="s">
        <v>537</v>
      </c>
    </row>
    <row r="54" spans="1:14">
      <c r="K54" s="312" t="s">
        <v>518</v>
      </c>
      <c r="L54" s="293"/>
      <c r="M54" s="309" t="s">
        <v>535</v>
      </c>
      <c r="N54" s="133" t="s">
        <v>536</v>
      </c>
    </row>
    <row r="55" spans="1:14">
      <c r="K55" s="313"/>
      <c r="L55" s="293"/>
      <c r="M55" s="310"/>
      <c r="N55" s="134"/>
    </row>
    <row r="56" spans="1:14" ht="42.75">
      <c r="K56" s="314"/>
      <c r="L56" s="293"/>
      <c r="M56" s="311"/>
      <c r="N56" s="135" t="s">
        <v>537</v>
      </c>
    </row>
    <row r="57" spans="1:14">
      <c r="K57" s="312" t="s">
        <v>518</v>
      </c>
      <c r="L57" s="293"/>
      <c r="M57" s="309" t="s">
        <v>535</v>
      </c>
      <c r="N57" s="133" t="s">
        <v>536</v>
      </c>
    </row>
    <row r="58" spans="1:14">
      <c r="K58" s="313"/>
      <c r="L58" s="293"/>
      <c r="M58" s="310"/>
      <c r="N58" s="134"/>
    </row>
    <row r="59" spans="1:14" ht="42.75">
      <c r="K59" s="314"/>
      <c r="L59" s="293"/>
      <c r="M59" s="311"/>
      <c r="N59" s="135" t="s">
        <v>537</v>
      </c>
    </row>
    <row r="60" spans="1:14">
      <c r="K60" s="312" t="s">
        <v>518</v>
      </c>
      <c r="L60" s="293"/>
      <c r="M60" s="309" t="s">
        <v>535</v>
      </c>
      <c r="N60" s="133" t="s">
        <v>536</v>
      </c>
    </row>
    <row r="61" spans="1:14">
      <c r="K61" s="313"/>
      <c r="L61" s="293"/>
      <c r="M61" s="310"/>
      <c r="N61" s="134"/>
    </row>
    <row r="62" spans="1:14" ht="57">
      <c r="K62" s="314"/>
      <c r="L62" s="293"/>
      <c r="M62" s="311"/>
      <c r="N62" s="135" t="s">
        <v>538</v>
      </c>
    </row>
    <row r="63" spans="1:14">
      <c r="K63" s="312" t="s">
        <v>518</v>
      </c>
      <c r="L63" s="293"/>
      <c r="M63" s="306" t="s">
        <v>539</v>
      </c>
      <c r="N63" s="125" t="s">
        <v>540</v>
      </c>
    </row>
    <row r="64" spans="1:14">
      <c r="K64" s="313"/>
      <c r="L64" s="293"/>
      <c r="M64" s="298"/>
      <c r="N64" s="125"/>
    </row>
    <row r="65" spans="11:14" ht="28.5">
      <c r="K65" s="314"/>
      <c r="L65" s="293"/>
      <c r="M65" s="295"/>
      <c r="N65" s="140" t="s">
        <v>541</v>
      </c>
    </row>
    <row r="66" spans="11:14">
      <c r="K66" s="312" t="s">
        <v>518</v>
      </c>
      <c r="L66" s="293"/>
      <c r="M66" s="294" t="s">
        <v>539</v>
      </c>
      <c r="N66" s="125" t="s">
        <v>540</v>
      </c>
    </row>
    <row r="67" spans="11:14">
      <c r="K67" s="313"/>
      <c r="L67" s="293"/>
      <c r="M67" s="298"/>
      <c r="N67" s="125"/>
    </row>
    <row r="68" spans="11:14" ht="28.5">
      <c r="K68" s="314"/>
      <c r="L68" s="293"/>
      <c r="M68" s="308"/>
      <c r="N68" s="125" t="s">
        <v>541</v>
      </c>
    </row>
    <row r="69" spans="11:14" ht="28.5">
      <c r="K69" s="312" t="s">
        <v>519</v>
      </c>
      <c r="L69" s="293"/>
      <c r="M69" s="309" t="s">
        <v>542</v>
      </c>
      <c r="N69" s="133" t="s">
        <v>543</v>
      </c>
    </row>
    <row r="70" spans="11:14">
      <c r="K70" s="314"/>
      <c r="L70" s="293"/>
      <c r="M70" s="310"/>
      <c r="N70" s="134"/>
    </row>
    <row r="71" spans="11:14" ht="28.5">
      <c r="K71" s="131" t="s">
        <v>520</v>
      </c>
      <c r="L71" s="141"/>
      <c r="M71" s="311"/>
      <c r="N71" s="135" t="s">
        <v>544</v>
      </c>
    </row>
    <row r="72" spans="11:14" ht="71.25">
      <c r="K72" s="131" t="s">
        <v>518</v>
      </c>
      <c r="L72" s="141"/>
      <c r="M72" s="142" t="s">
        <v>545</v>
      </c>
      <c r="N72" s="125" t="s">
        <v>546</v>
      </c>
    </row>
    <row r="73" spans="11:14" ht="71.25">
      <c r="K73" s="131" t="s">
        <v>520</v>
      </c>
      <c r="L73" s="141"/>
      <c r="M73" s="143" t="s">
        <v>547</v>
      </c>
      <c r="N73" s="144" t="s">
        <v>548</v>
      </c>
    </row>
    <row r="74" spans="11:14">
      <c r="K74" s="312" t="s">
        <v>518</v>
      </c>
      <c r="L74" s="293"/>
      <c r="M74" s="306" t="s">
        <v>549</v>
      </c>
      <c r="N74" s="296" t="s">
        <v>550</v>
      </c>
    </row>
    <row r="75" spans="11:14">
      <c r="K75" s="314"/>
      <c r="L75" s="293"/>
      <c r="M75" s="295"/>
      <c r="N75" s="297"/>
    </row>
    <row r="76" spans="11:14">
      <c r="K76" s="312" t="s">
        <v>518</v>
      </c>
      <c r="L76" s="293"/>
      <c r="M76" s="294" t="s">
        <v>551</v>
      </c>
      <c r="N76" s="307" t="s">
        <v>552</v>
      </c>
    </row>
    <row r="77" spans="11:14">
      <c r="K77" s="314"/>
      <c r="L77" s="293"/>
      <c r="M77" s="295"/>
      <c r="N77" s="297"/>
    </row>
    <row r="78" spans="11:14">
      <c r="K78" s="312" t="s">
        <v>518</v>
      </c>
      <c r="L78" s="293"/>
      <c r="M78" s="294" t="s">
        <v>553</v>
      </c>
      <c r="N78" s="299" t="s">
        <v>554</v>
      </c>
    </row>
    <row r="79" spans="11:14">
      <c r="K79" s="313"/>
      <c r="L79" s="293"/>
      <c r="M79" s="298"/>
      <c r="N79" s="300"/>
    </row>
    <row r="80" spans="11:14">
      <c r="K80" s="314"/>
      <c r="L80" s="293"/>
      <c r="M80" s="298"/>
      <c r="N80" s="300"/>
    </row>
    <row r="81" spans="11:14">
      <c r="K81" s="312" t="s">
        <v>518</v>
      </c>
      <c r="L81" s="293"/>
      <c r="M81" s="298"/>
      <c r="N81" s="300"/>
    </row>
    <row r="82" spans="11:14">
      <c r="K82" s="313"/>
      <c r="L82" s="293"/>
      <c r="M82" s="298"/>
      <c r="N82" s="300"/>
    </row>
    <row r="83" spans="11:14">
      <c r="K83" s="314"/>
      <c r="L83" s="293"/>
      <c r="M83" s="295"/>
      <c r="N83" s="301"/>
    </row>
    <row r="84" spans="11:14">
      <c r="K84" s="312" t="s">
        <v>520</v>
      </c>
      <c r="L84" s="293"/>
      <c r="M84" s="302" t="s">
        <v>555</v>
      </c>
      <c r="N84" s="304" t="s">
        <v>556</v>
      </c>
    </row>
    <row r="85" spans="11:14">
      <c r="K85" s="314"/>
      <c r="L85" s="293"/>
      <c r="M85" s="303"/>
      <c r="N85" s="305"/>
    </row>
    <row r="86" spans="11:14">
      <c r="K86" s="312" t="s">
        <v>518</v>
      </c>
      <c r="L86" s="293"/>
      <c r="M86" s="294" t="s">
        <v>557</v>
      </c>
      <c r="N86" s="296" t="s">
        <v>558</v>
      </c>
    </row>
    <row r="87" spans="11:14">
      <c r="K87" s="314"/>
      <c r="L87" s="293"/>
      <c r="M87" s="295"/>
      <c r="N87" s="297"/>
    </row>
    <row r="88" spans="11:14">
      <c r="K88" s="312" t="s">
        <v>518</v>
      </c>
      <c r="L88" s="293"/>
      <c r="M88" s="294" t="s">
        <v>559</v>
      </c>
      <c r="N88" s="124" t="s">
        <v>560</v>
      </c>
    </row>
    <row r="89" spans="11:14">
      <c r="K89" s="313"/>
      <c r="L89" s="293"/>
      <c r="M89" s="298"/>
      <c r="N89" s="145"/>
    </row>
    <row r="90" spans="11:14" ht="28.5">
      <c r="K90" s="313"/>
      <c r="L90" s="293"/>
      <c r="M90" s="298"/>
      <c r="N90" s="125" t="s">
        <v>561</v>
      </c>
    </row>
    <row r="91" spans="11:14">
      <c r="K91" s="313"/>
      <c r="L91" s="293"/>
      <c r="M91" s="298"/>
      <c r="N91" s="125"/>
    </row>
    <row r="92" spans="11:14" ht="28.5">
      <c r="K92" s="314"/>
      <c r="L92" s="293"/>
      <c r="M92" s="295"/>
      <c r="N92" s="140" t="s">
        <v>562</v>
      </c>
    </row>
  </sheetData>
  <mergeCells count="115">
    <mergeCell ref="M6:N7"/>
    <mergeCell ref="A6:L7"/>
    <mergeCell ref="A5:B5"/>
    <mergeCell ref="A1:B4"/>
    <mergeCell ref="C1:M1"/>
    <mergeCell ref="C2:M2"/>
    <mergeCell ref="C3:M3"/>
    <mergeCell ref="C4:M4"/>
    <mergeCell ref="C5:N5"/>
    <mergeCell ref="H9:H20"/>
    <mergeCell ref="I9:I20"/>
    <mergeCell ref="J9:J20"/>
    <mergeCell ref="F10:F20"/>
    <mergeCell ref="A15:A20"/>
    <mergeCell ref="A9:A14"/>
    <mergeCell ref="B9:B50"/>
    <mergeCell ref="D9:D20"/>
    <mergeCell ref="E9:E20"/>
    <mergeCell ref="G9:G20"/>
    <mergeCell ref="A21:A26"/>
    <mergeCell ref="D21:D26"/>
    <mergeCell ref="E21:E26"/>
    <mergeCell ref="G21:G32"/>
    <mergeCell ref="A33:A38"/>
    <mergeCell ref="D33:D38"/>
    <mergeCell ref="E33:E38"/>
    <mergeCell ref="G33:G38"/>
    <mergeCell ref="A45:A50"/>
    <mergeCell ref="D45:D50"/>
    <mergeCell ref="E45:E50"/>
    <mergeCell ref="A39:A44"/>
    <mergeCell ref="D39:D44"/>
    <mergeCell ref="E39:E44"/>
    <mergeCell ref="A27:A32"/>
    <mergeCell ref="D27:D32"/>
    <mergeCell ref="E27:E32"/>
    <mergeCell ref="F28:F32"/>
    <mergeCell ref="G45:G50"/>
    <mergeCell ref="H45:H50"/>
    <mergeCell ref="I45:I50"/>
    <mergeCell ref="J45:J50"/>
    <mergeCell ref="F46:F50"/>
    <mergeCell ref="H33:H38"/>
    <mergeCell ref="I33:I38"/>
    <mergeCell ref="J33:J38"/>
    <mergeCell ref="F34:F38"/>
    <mergeCell ref="G39:G44"/>
    <mergeCell ref="H39:H44"/>
    <mergeCell ref="I39:I44"/>
    <mergeCell ref="J39:J44"/>
    <mergeCell ref="F40:F44"/>
    <mergeCell ref="H21:H32"/>
    <mergeCell ref="I21:I32"/>
    <mergeCell ref="J21:J32"/>
    <mergeCell ref="F22:F26"/>
    <mergeCell ref="K69:K70"/>
    <mergeCell ref="K74:K75"/>
    <mergeCell ref="K39:K44"/>
    <mergeCell ref="K45:K50"/>
    <mergeCell ref="K51:K53"/>
    <mergeCell ref="K54:K56"/>
    <mergeCell ref="K57:K59"/>
    <mergeCell ref="K9:K14"/>
    <mergeCell ref="K15:K20"/>
    <mergeCell ref="K21:K26"/>
    <mergeCell ref="K27:K32"/>
    <mergeCell ref="K33:K38"/>
    <mergeCell ref="K88:K92"/>
    <mergeCell ref="M9:M20"/>
    <mergeCell ref="N9:N14"/>
    <mergeCell ref="M21:M32"/>
    <mergeCell ref="N21:N26"/>
    <mergeCell ref="M33:M44"/>
    <mergeCell ref="N33:N38"/>
    <mergeCell ref="M45:M50"/>
    <mergeCell ref="L51:L53"/>
    <mergeCell ref="M51:M53"/>
    <mergeCell ref="L54:L56"/>
    <mergeCell ref="M54:M56"/>
    <mergeCell ref="L57:L59"/>
    <mergeCell ref="M57:M59"/>
    <mergeCell ref="L60:L62"/>
    <mergeCell ref="M60:M62"/>
    <mergeCell ref="K76:K77"/>
    <mergeCell ref="K78:K80"/>
    <mergeCell ref="K81:K83"/>
    <mergeCell ref="K84:K85"/>
    <mergeCell ref="K86:K87"/>
    <mergeCell ref="K60:K62"/>
    <mergeCell ref="K63:K65"/>
    <mergeCell ref="K66:K68"/>
    <mergeCell ref="L74:L75"/>
    <mergeCell ref="M74:M75"/>
    <mergeCell ref="N74:N75"/>
    <mergeCell ref="L76:L77"/>
    <mergeCell ref="M76:M77"/>
    <mergeCell ref="N76:N77"/>
    <mergeCell ref="L63:L65"/>
    <mergeCell ref="M63:M65"/>
    <mergeCell ref="L66:L68"/>
    <mergeCell ref="M66:M68"/>
    <mergeCell ref="L69:L70"/>
    <mergeCell ref="M69:M71"/>
    <mergeCell ref="L86:L87"/>
    <mergeCell ref="M86:M87"/>
    <mergeCell ref="N86:N87"/>
    <mergeCell ref="L88:L92"/>
    <mergeCell ref="M88:M92"/>
    <mergeCell ref="L78:L80"/>
    <mergeCell ref="M78:M83"/>
    <mergeCell ref="N78:N83"/>
    <mergeCell ref="L81:L83"/>
    <mergeCell ref="L84:L85"/>
    <mergeCell ref="M84:M85"/>
    <mergeCell ref="N84:N8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15"/>
  <sheetViews>
    <sheetView tabSelected="1" topLeftCell="AP1" zoomScale="30" zoomScaleNormal="30" workbookViewId="0">
      <pane ySplit="8" topLeftCell="A57" activePane="bottomLeft" state="frozen"/>
      <selection pane="bottomLeft" activeCell="AU67" sqref="AU67:AU78"/>
    </sheetView>
  </sheetViews>
  <sheetFormatPr baseColWidth="10" defaultColWidth="10.875" defaultRowHeight="14.25"/>
  <cols>
    <col min="1" max="1" width="27.375" style="40" customWidth="1"/>
    <col min="2" max="2" width="37" style="40" customWidth="1"/>
    <col min="3" max="3" width="23.125" style="40" customWidth="1"/>
    <col min="4" max="4" width="33.25" style="40" customWidth="1"/>
    <col min="5" max="5" width="34.625" style="40" customWidth="1"/>
    <col min="6" max="6" width="26.375" style="40" customWidth="1"/>
    <col min="7" max="7" width="28.25" style="40" customWidth="1"/>
    <col min="8" max="8" width="33.625" style="40" customWidth="1"/>
    <col min="9" max="10" width="31.875" style="40" customWidth="1"/>
    <col min="11" max="11" width="57.5" style="40" customWidth="1"/>
    <col min="12" max="12" width="26" style="40" customWidth="1"/>
    <col min="13" max="13" width="22.25" style="4" customWidth="1"/>
    <col min="14" max="14" width="36.125" style="53" customWidth="1"/>
    <col min="15" max="19" width="36.125" style="4" customWidth="1"/>
    <col min="20" max="20" width="36.125" style="47" customWidth="1"/>
    <col min="21" max="21" width="21.125" style="40" customWidth="1"/>
    <col min="22" max="22" width="21.625" style="40" customWidth="1"/>
    <col min="23" max="23" width="20.875" style="40" customWidth="1"/>
    <col min="24" max="24" width="29" style="4" customWidth="1"/>
    <col min="25" max="25" width="31.625" style="40" customWidth="1"/>
    <col min="26" max="26" width="32.875" style="40" customWidth="1"/>
    <col min="27" max="27" width="29" style="40" customWidth="1"/>
    <col min="28" max="28" width="44.625" style="40" customWidth="1"/>
    <col min="29" max="29" width="31.125" style="40" customWidth="1"/>
    <col min="30" max="30" width="36.125" style="40" customWidth="1"/>
    <col min="31" max="31" width="37" style="44" customWidth="1"/>
    <col min="32" max="32" width="29.375" style="40" customWidth="1"/>
    <col min="33" max="33" width="27.125" style="40" customWidth="1"/>
    <col min="34" max="34" width="33.125" style="40" customWidth="1"/>
    <col min="35" max="35" width="34.375" style="40" customWidth="1"/>
    <col min="36" max="36" width="34.25" style="40" customWidth="1"/>
    <col min="37" max="39" width="30.875" style="40" customWidth="1"/>
    <col min="40" max="40" width="26.625" style="40" customWidth="1"/>
    <col min="41" max="41" width="30.75" style="40" customWidth="1"/>
    <col min="42" max="42" width="39.25" style="119" customWidth="1"/>
    <col min="43" max="43" width="36.75" style="119" customWidth="1"/>
    <col min="44" max="44" width="32.875" style="119" customWidth="1"/>
    <col min="45" max="45" width="31.25" style="119" customWidth="1"/>
    <col min="46" max="46" width="24.25" style="40" customWidth="1"/>
    <col min="47" max="47" width="21.25" style="40" customWidth="1"/>
    <col min="48" max="48" width="24.25" style="40" customWidth="1"/>
    <col min="49" max="49" width="29" style="40" customWidth="1"/>
    <col min="50" max="50" width="26.25" style="40" customWidth="1"/>
    <col min="51" max="51" width="40.625" style="40" customWidth="1"/>
    <col min="52" max="52" width="10.875" style="40" hidden="1" customWidth="1"/>
    <col min="53" max="53" width="12.125" style="40" hidden="1" customWidth="1"/>
    <col min="54" max="54" width="10.875" style="40" hidden="1" customWidth="1"/>
    <col min="55" max="55" width="10.875" style="40" customWidth="1"/>
    <col min="56" max="16384" width="10.875" style="40"/>
  </cols>
  <sheetData>
    <row r="1" spans="1:51" ht="20.25" customHeight="1">
      <c r="A1" s="506" t="s">
        <v>0</v>
      </c>
      <c r="B1" s="506"/>
      <c r="C1" s="506" t="s">
        <v>1</v>
      </c>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41" t="s">
        <v>206</v>
      </c>
      <c r="AY1" s="48"/>
    </row>
    <row r="2" spans="1:51" ht="26.25" customHeight="1">
      <c r="A2" s="506"/>
      <c r="B2" s="506"/>
      <c r="C2" s="506" t="s">
        <v>2</v>
      </c>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41" t="s">
        <v>3</v>
      </c>
      <c r="AY2" s="48"/>
    </row>
    <row r="3" spans="1:51" ht="20.25" customHeight="1">
      <c r="A3" s="506"/>
      <c r="B3" s="506"/>
      <c r="C3" s="506" t="s">
        <v>4</v>
      </c>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41" t="s">
        <v>205</v>
      </c>
      <c r="AY3" s="48"/>
    </row>
    <row r="4" spans="1:51" ht="18.75" customHeight="1">
      <c r="A4" s="506"/>
      <c r="B4" s="506"/>
      <c r="C4" s="506" t="s">
        <v>247</v>
      </c>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41" t="s">
        <v>209</v>
      </c>
      <c r="AY4" s="48"/>
    </row>
    <row r="5" spans="1:51" ht="21" customHeight="1">
      <c r="A5" s="505" t="s">
        <v>5</v>
      </c>
      <c r="B5" s="505"/>
      <c r="C5" s="505" t="s">
        <v>249</v>
      </c>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49"/>
    </row>
    <row r="6" spans="1:51" ht="24.75" customHeight="1">
      <c r="A6" s="501" t="s">
        <v>163</v>
      </c>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2"/>
      <c r="AC6" s="507" t="s">
        <v>89</v>
      </c>
      <c r="AD6" s="508"/>
      <c r="AE6" s="508"/>
      <c r="AF6" s="508"/>
      <c r="AG6" s="508"/>
      <c r="AH6" s="508"/>
      <c r="AI6" s="292" t="s">
        <v>6</v>
      </c>
      <c r="AJ6" s="292"/>
      <c r="AK6" s="292"/>
      <c r="AL6" s="292"/>
      <c r="AM6" s="292"/>
      <c r="AN6" s="292"/>
      <c r="AO6" s="292"/>
      <c r="AP6" s="292"/>
      <c r="AQ6" s="292"/>
      <c r="AR6" s="292"/>
      <c r="AS6" s="292"/>
      <c r="AT6" s="292"/>
      <c r="AU6" s="292"/>
      <c r="AV6" s="292"/>
      <c r="AW6" s="292"/>
      <c r="AX6" s="292"/>
      <c r="AY6" s="50"/>
    </row>
    <row r="7" spans="1:51" ht="24" customHeight="1" thickBot="1">
      <c r="A7" s="503"/>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4"/>
      <c r="AC7" s="509"/>
      <c r="AD7" s="510"/>
      <c r="AE7" s="510"/>
      <c r="AF7" s="510"/>
      <c r="AG7" s="510"/>
      <c r="AH7" s="510"/>
      <c r="AI7" s="292"/>
      <c r="AJ7" s="292"/>
      <c r="AK7" s="292"/>
      <c r="AL7" s="292"/>
      <c r="AM7" s="292"/>
      <c r="AN7" s="292"/>
      <c r="AO7" s="292"/>
      <c r="AP7" s="292"/>
      <c r="AQ7" s="292"/>
      <c r="AR7" s="292"/>
      <c r="AS7" s="292"/>
      <c r="AT7" s="292"/>
      <c r="AU7" s="292"/>
      <c r="AV7" s="292"/>
      <c r="AW7" s="292"/>
      <c r="AX7" s="292"/>
      <c r="AY7" s="50"/>
    </row>
    <row r="8" spans="1:51" ht="64.5" customHeight="1" thickBot="1">
      <c r="A8" s="37" t="s">
        <v>94</v>
      </c>
      <c r="B8" s="37" t="s">
        <v>7</v>
      </c>
      <c r="C8" s="37" t="s">
        <v>185</v>
      </c>
      <c r="D8" s="38" t="s">
        <v>145</v>
      </c>
      <c r="E8" s="38" t="s">
        <v>10</v>
      </c>
      <c r="F8" s="37" t="s">
        <v>11</v>
      </c>
      <c r="G8" s="38" t="s">
        <v>143</v>
      </c>
      <c r="H8" s="38" t="s">
        <v>189</v>
      </c>
      <c r="I8" s="38" t="s">
        <v>144</v>
      </c>
      <c r="J8" s="38" t="s">
        <v>194</v>
      </c>
      <c r="K8" s="39" t="s">
        <v>183</v>
      </c>
      <c r="L8" s="39" t="s">
        <v>201</v>
      </c>
      <c r="M8" s="42" t="s">
        <v>12</v>
      </c>
      <c r="N8" s="20" t="s">
        <v>187</v>
      </c>
      <c r="O8" s="45" t="s">
        <v>217</v>
      </c>
      <c r="P8" s="45" t="s">
        <v>218</v>
      </c>
      <c r="Q8" s="45" t="s">
        <v>219</v>
      </c>
      <c r="R8" s="45" t="s">
        <v>220</v>
      </c>
      <c r="S8" s="45" t="s">
        <v>232</v>
      </c>
      <c r="T8" s="46" t="s">
        <v>215</v>
      </c>
      <c r="U8" s="39" t="s">
        <v>146</v>
      </c>
      <c r="V8" s="39" t="s">
        <v>147</v>
      </c>
      <c r="W8" s="37" t="s">
        <v>16</v>
      </c>
      <c r="X8" s="20" t="s">
        <v>17</v>
      </c>
      <c r="Y8" s="37" t="s">
        <v>158</v>
      </c>
      <c r="Z8" s="37" t="s">
        <v>35</v>
      </c>
      <c r="AA8" s="37" t="s">
        <v>99</v>
      </c>
      <c r="AB8" s="37" t="s">
        <v>100</v>
      </c>
      <c r="AC8" s="38" t="s">
        <v>22</v>
      </c>
      <c r="AD8" s="38" t="s">
        <v>148</v>
      </c>
      <c r="AE8" s="43" t="s">
        <v>199</v>
      </c>
      <c r="AF8" s="38" t="s">
        <v>23</v>
      </c>
      <c r="AG8" s="38" t="s">
        <v>24</v>
      </c>
      <c r="AH8" s="38" t="s">
        <v>25</v>
      </c>
      <c r="AI8" s="37" t="s">
        <v>19</v>
      </c>
      <c r="AJ8" s="37" t="s">
        <v>231</v>
      </c>
      <c r="AK8" s="37" t="s">
        <v>228</v>
      </c>
      <c r="AL8" s="37" t="s">
        <v>229</v>
      </c>
      <c r="AM8" s="37" t="s">
        <v>230</v>
      </c>
      <c r="AN8" s="37" t="s">
        <v>18</v>
      </c>
      <c r="AO8" s="37" t="s">
        <v>20</v>
      </c>
      <c r="AP8" s="117" t="s">
        <v>216</v>
      </c>
      <c r="AQ8" s="117" t="s">
        <v>222</v>
      </c>
      <c r="AR8" s="117" t="s">
        <v>221</v>
      </c>
      <c r="AS8" s="117" t="s">
        <v>223</v>
      </c>
      <c r="AT8" s="37" t="s">
        <v>224</v>
      </c>
      <c r="AU8" s="37" t="s">
        <v>225</v>
      </c>
      <c r="AV8" s="37" t="s">
        <v>226</v>
      </c>
      <c r="AW8" s="37" t="s">
        <v>227</v>
      </c>
      <c r="AX8" s="37" t="s">
        <v>233</v>
      </c>
      <c r="AY8" s="37"/>
    </row>
    <row r="9" spans="1:51" ht="33.75" customHeight="1">
      <c r="A9" s="408" t="s">
        <v>250</v>
      </c>
      <c r="B9" s="401" t="s">
        <v>251</v>
      </c>
      <c r="C9" s="498" t="s">
        <v>260</v>
      </c>
      <c r="D9" s="408" t="s">
        <v>252</v>
      </c>
      <c r="E9" s="408" t="s">
        <v>253</v>
      </c>
      <c r="F9" s="461">
        <v>2024130010106</v>
      </c>
      <c r="G9" s="408" t="s">
        <v>254</v>
      </c>
      <c r="H9" s="408" t="s">
        <v>255</v>
      </c>
      <c r="I9" s="393" t="s">
        <v>256</v>
      </c>
      <c r="J9" s="467">
        <v>0.1</v>
      </c>
      <c r="K9" s="57" t="s">
        <v>346</v>
      </c>
      <c r="L9" s="401" t="s">
        <v>616</v>
      </c>
      <c r="M9" s="404" t="s">
        <v>420</v>
      </c>
      <c r="N9" s="63">
        <v>18</v>
      </c>
      <c r="O9" s="66">
        <v>4</v>
      </c>
      <c r="P9" s="64">
        <v>4</v>
      </c>
      <c r="Q9" s="64">
        <v>10</v>
      </c>
      <c r="R9" s="64"/>
      <c r="S9" s="64">
        <f>O9+P9+Q9+R9</f>
        <v>18</v>
      </c>
      <c r="T9" s="64">
        <f>P9+Q9+R9+S9</f>
        <v>32</v>
      </c>
      <c r="U9" s="78">
        <v>45673</v>
      </c>
      <c r="V9" s="79">
        <v>46022</v>
      </c>
      <c r="W9" s="62">
        <f>_xlfn.DAYS(V9,U9)</f>
        <v>349</v>
      </c>
      <c r="X9" s="437" t="s">
        <v>497</v>
      </c>
      <c r="Y9" s="409" t="s">
        <v>438</v>
      </c>
      <c r="Z9" s="409" t="s">
        <v>439</v>
      </c>
      <c r="AA9" s="433" t="s">
        <v>440</v>
      </c>
      <c r="AB9" s="408" t="s">
        <v>441</v>
      </c>
      <c r="AC9" s="62" t="s">
        <v>442</v>
      </c>
      <c r="AD9" s="81" t="s">
        <v>450</v>
      </c>
      <c r="AE9" s="82">
        <v>191923200</v>
      </c>
      <c r="AF9" s="62" t="s">
        <v>451</v>
      </c>
      <c r="AG9" s="83" t="s">
        <v>617</v>
      </c>
      <c r="AH9" s="79">
        <v>45698</v>
      </c>
      <c r="AI9" s="199">
        <v>0</v>
      </c>
      <c r="AJ9" s="199">
        <v>0</v>
      </c>
      <c r="AK9" s="199">
        <v>0</v>
      </c>
      <c r="AL9" s="199">
        <v>1993519199.3</v>
      </c>
      <c r="AM9" s="115"/>
      <c r="AN9" s="198" t="s">
        <v>618</v>
      </c>
      <c r="AO9" s="430" t="s">
        <v>253</v>
      </c>
      <c r="AP9" s="199">
        <v>0</v>
      </c>
      <c r="AQ9" s="199">
        <v>0</v>
      </c>
      <c r="AR9" s="199">
        <v>0</v>
      </c>
      <c r="AS9" s="199">
        <v>0</v>
      </c>
      <c r="AT9" s="199">
        <v>0</v>
      </c>
      <c r="AU9" s="199">
        <v>0</v>
      </c>
      <c r="AV9" s="199"/>
      <c r="AW9" s="199"/>
      <c r="AX9" s="374" t="s">
        <v>630</v>
      </c>
    </row>
    <row r="10" spans="1:51" ht="42.75">
      <c r="A10" s="375"/>
      <c r="B10" s="402"/>
      <c r="C10" s="499"/>
      <c r="D10" s="375"/>
      <c r="E10" s="375"/>
      <c r="F10" s="462"/>
      <c r="G10" s="375"/>
      <c r="H10" s="375"/>
      <c r="I10" s="422"/>
      <c r="J10" s="469"/>
      <c r="K10" s="57" t="s">
        <v>347</v>
      </c>
      <c r="L10" s="402"/>
      <c r="M10" s="405"/>
      <c r="N10" s="65">
        <v>2</v>
      </c>
      <c r="O10" s="66">
        <v>1</v>
      </c>
      <c r="P10" s="64">
        <v>1</v>
      </c>
      <c r="Q10" s="64">
        <v>8</v>
      </c>
      <c r="R10" s="64"/>
      <c r="S10" s="64">
        <f t="shared" ref="S10:T16" si="0">O10+P10+Q10+R10</f>
        <v>10</v>
      </c>
      <c r="T10" s="64">
        <f t="shared" si="0"/>
        <v>19</v>
      </c>
      <c r="U10" s="78">
        <v>45673</v>
      </c>
      <c r="V10" s="79">
        <v>46022</v>
      </c>
      <c r="W10" s="62">
        <f>_xlfn.DAYS(V10,U10)</f>
        <v>349</v>
      </c>
      <c r="X10" s="437"/>
      <c r="Y10" s="409"/>
      <c r="Z10" s="409"/>
      <c r="AA10" s="434"/>
      <c r="AB10" s="376"/>
      <c r="AC10" s="62" t="s">
        <v>442</v>
      </c>
      <c r="AD10" s="62" t="s">
        <v>452</v>
      </c>
      <c r="AE10" s="84">
        <v>437676800</v>
      </c>
      <c r="AF10" s="62" t="s">
        <v>453</v>
      </c>
      <c r="AG10" s="62" t="s">
        <v>454</v>
      </c>
      <c r="AH10" s="79"/>
      <c r="AI10" s="199">
        <v>0</v>
      </c>
      <c r="AJ10" s="199">
        <v>0</v>
      </c>
      <c r="AK10" s="199">
        <v>0</v>
      </c>
      <c r="AL10" s="199">
        <v>1953993999.97</v>
      </c>
      <c r="AM10" s="115"/>
      <c r="AN10" s="198" t="s">
        <v>619</v>
      </c>
      <c r="AO10" s="431"/>
      <c r="AP10" s="199">
        <v>0</v>
      </c>
      <c r="AQ10" s="199">
        <v>0</v>
      </c>
      <c r="AR10" s="199">
        <v>0</v>
      </c>
      <c r="AS10" s="199">
        <v>0</v>
      </c>
      <c r="AT10" s="199">
        <v>0</v>
      </c>
      <c r="AU10" s="199">
        <v>0</v>
      </c>
      <c r="AV10" s="199"/>
      <c r="AW10" s="199"/>
      <c r="AX10" s="375"/>
    </row>
    <row r="11" spans="1:51" ht="28.5" customHeight="1">
      <c r="A11" s="375"/>
      <c r="B11" s="402"/>
      <c r="C11" s="499"/>
      <c r="D11" s="375"/>
      <c r="E11" s="375"/>
      <c r="F11" s="462"/>
      <c r="G11" s="375"/>
      <c r="H11" s="375"/>
      <c r="I11" s="422"/>
      <c r="J11" s="469"/>
      <c r="K11" s="57" t="s">
        <v>348</v>
      </c>
      <c r="L11" s="402"/>
      <c r="M11" s="405"/>
      <c r="N11" s="63">
        <v>18</v>
      </c>
      <c r="O11" s="66">
        <v>18</v>
      </c>
      <c r="P11" s="66">
        <v>18</v>
      </c>
      <c r="Q11" s="66">
        <v>0</v>
      </c>
      <c r="R11" s="66"/>
      <c r="S11" s="64">
        <f t="shared" si="0"/>
        <v>36</v>
      </c>
      <c r="T11" s="64">
        <f t="shared" si="0"/>
        <v>54</v>
      </c>
      <c r="U11" s="78">
        <v>45673</v>
      </c>
      <c r="V11" s="79">
        <v>46022</v>
      </c>
      <c r="W11" s="62">
        <f t="shared" ref="W11:W15" si="1">_xlfn.DAYS(V11,U11)</f>
        <v>349</v>
      </c>
      <c r="X11" s="437"/>
      <c r="Y11" s="409"/>
      <c r="Z11" s="409"/>
      <c r="AA11" s="434"/>
      <c r="AB11" s="408" t="s">
        <v>443</v>
      </c>
      <c r="AC11" s="62" t="s">
        <v>442</v>
      </c>
      <c r="AD11" s="62" t="s">
        <v>455</v>
      </c>
      <c r="AE11" s="85">
        <v>293085520</v>
      </c>
      <c r="AF11" s="62" t="s">
        <v>456</v>
      </c>
      <c r="AG11" s="62" t="s">
        <v>61</v>
      </c>
      <c r="AH11" s="79"/>
      <c r="AI11" s="199">
        <v>500000000</v>
      </c>
      <c r="AJ11" s="199">
        <v>500000000</v>
      </c>
      <c r="AK11" s="199">
        <v>500000000</v>
      </c>
      <c r="AL11" s="199">
        <v>500000000</v>
      </c>
      <c r="AM11" s="115"/>
      <c r="AN11" s="198" t="s">
        <v>620</v>
      </c>
      <c r="AO11" s="431"/>
      <c r="AP11" s="199">
        <v>500000000</v>
      </c>
      <c r="AQ11" s="199">
        <v>500000000</v>
      </c>
      <c r="AR11" s="199">
        <v>500000000</v>
      </c>
      <c r="AS11" s="199">
        <v>500000000</v>
      </c>
      <c r="AT11" s="199">
        <v>500000000</v>
      </c>
      <c r="AU11" s="199">
        <v>500000000</v>
      </c>
      <c r="AV11" s="199"/>
      <c r="AW11" s="199"/>
      <c r="AX11" s="375"/>
    </row>
    <row r="12" spans="1:51" ht="28.5" customHeight="1">
      <c r="A12" s="375"/>
      <c r="B12" s="402"/>
      <c r="C12" s="499"/>
      <c r="D12" s="376"/>
      <c r="E12" s="375"/>
      <c r="F12" s="462"/>
      <c r="G12" s="375"/>
      <c r="H12" s="376"/>
      <c r="I12" s="394"/>
      <c r="J12" s="468"/>
      <c r="K12" s="57" t="s">
        <v>349</v>
      </c>
      <c r="L12" s="402"/>
      <c r="M12" s="406"/>
      <c r="N12" s="63">
        <v>18</v>
      </c>
      <c r="O12" s="66">
        <v>18</v>
      </c>
      <c r="P12" s="66">
        <v>18</v>
      </c>
      <c r="Q12" s="66">
        <v>0</v>
      </c>
      <c r="R12" s="66"/>
      <c r="S12" s="64">
        <f t="shared" si="0"/>
        <v>36</v>
      </c>
      <c r="T12" s="64">
        <f t="shared" si="0"/>
        <v>54</v>
      </c>
      <c r="U12" s="78">
        <v>45673</v>
      </c>
      <c r="V12" s="79">
        <v>46022</v>
      </c>
      <c r="W12" s="62">
        <f t="shared" si="1"/>
        <v>349</v>
      </c>
      <c r="X12" s="437"/>
      <c r="Y12" s="409"/>
      <c r="Z12" s="409"/>
      <c r="AA12" s="435"/>
      <c r="AB12" s="376"/>
      <c r="AC12" s="62" t="s">
        <v>442</v>
      </c>
      <c r="AD12" s="62"/>
      <c r="AE12" s="85"/>
      <c r="AF12" s="62"/>
      <c r="AG12" s="62"/>
      <c r="AH12" s="79"/>
      <c r="AI12" s="199">
        <v>83493932</v>
      </c>
      <c r="AJ12" s="199">
        <v>83493932</v>
      </c>
      <c r="AK12" s="199">
        <v>83493932</v>
      </c>
      <c r="AL12" s="199">
        <v>83493932</v>
      </c>
      <c r="AM12" s="115"/>
      <c r="AN12" s="198" t="s">
        <v>621</v>
      </c>
      <c r="AO12" s="431"/>
      <c r="AP12" s="199">
        <v>0</v>
      </c>
      <c r="AQ12" s="199">
        <v>0</v>
      </c>
      <c r="AR12" s="199">
        <v>0</v>
      </c>
      <c r="AS12" s="199">
        <v>0</v>
      </c>
      <c r="AT12" s="199">
        <v>0</v>
      </c>
      <c r="AU12" s="199">
        <v>0</v>
      </c>
      <c r="AV12" s="199"/>
      <c r="AW12" s="199"/>
      <c r="AX12" s="376"/>
    </row>
    <row r="13" spans="1:51" ht="28.5" customHeight="1">
      <c r="A13" s="375"/>
      <c r="B13" s="402"/>
      <c r="C13" s="499"/>
      <c r="D13" s="408" t="s">
        <v>257</v>
      </c>
      <c r="E13" s="375"/>
      <c r="F13" s="462"/>
      <c r="G13" s="375"/>
      <c r="H13" s="408" t="s">
        <v>258</v>
      </c>
      <c r="I13" s="393" t="s">
        <v>259</v>
      </c>
      <c r="J13" s="467">
        <v>0.15</v>
      </c>
      <c r="K13" s="57" t="s">
        <v>350</v>
      </c>
      <c r="L13" s="402"/>
      <c r="M13" s="404" t="s">
        <v>421</v>
      </c>
      <c r="N13" s="65">
        <v>34</v>
      </c>
      <c r="O13" s="66">
        <v>16</v>
      </c>
      <c r="P13" s="66">
        <v>16</v>
      </c>
      <c r="Q13" s="66">
        <v>0</v>
      </c>
      <c r="R13" s="66"/>
      <c r="S13" s="64">
        <f t="shared" si="0"/>
        <v>32</v>
      </c>
      <c r="T13" s="64">
        <f t="shared" si="0"/>
        <v>48</v>
      </c>
      <c r="U13" s="78">
        <v>45673</v>
      </c>
      <c r="V13" s="79">
        <v>46022</v>
      </c>
      <c r="W13" s="62">
        <f t="shared" si="1"/>
        <v>349</v>
      </c>
      <c r="X13" s="437"/>
      <c r="Y13" s="409"/>
      <c r="Z13" s="409"/>
      <c r="AA13" s="433" t="s">
        <v>444</v>
      </c>
      <c r="AB13" s="408" t="s">
        <v>445</v>
      </c>
      <c r="AC13" s="62" t="s">
        <v>442</v>
      </c>
      <c r="AD13" s="62"/>
      <c r="AE13" s="85"/>
      <c r="AF13" s="62"/>
      <c r="AG13" s="62"/>
      <c r="AH13" s="79"/>
      <c r="AI13" s="199">
        <v>112999668</v>
      </c>
      <c r="AJ13" s="199">
        <v>112999668</v>
      </c>
      <c r="AK13" s="199">
        <v>112999668</v>
      </c>
      <c r="AL13" s="199">
        <v>112999668</v>
      </c>
      <c r="AM13" s="115"/>
      <c r="AN13" s="198" t="s">
        <v>622</v>
      </c>
      <c r="AO13" s="431"/>
      <c r="AP13" s="199">
        <v>81587806.689999998</v>
      </c>
      <c r="AQ13" s="199">
        <v>81587806.689999998</v>
      </c>
      <c r="AR13" s="199">
        <v>81587806.689999998</v>
      </c>
      <c r="AS13" s="199">
        <v>81587806.689999998</v>
      </c>
      <c r="AT13" s="199">
        <v>81587806.689999998</v>
      </c>
      <c r="AU13" s="199">
        <v>81587806.689999998</v>
      </c>
      <c r="AV13" s="199"/>
      <c r="AW13" s="199"/>
      <c r="AX13" s="374" t="s">
        <v>631</v>
      </c>
    </row>
    <row r="14" spans="1:51" ht="28.5">
      <c r="A14" s="375"/>
      <c r="B14" s="402"/>
      <c r="C14" s="499"/>
      <c r="D14" s="375"/>
      <c r="E14" s="375"/>
      <c r="F14" s="462"/>
      <c r="G14" s="375"/>
      <c r="H14" s="375"/>
      <c r="I14" s="422"/>
      <c r="J14" s="469"/>
      <c r="K14" s="57" t="s">
        <v>351</v>
      </c>
      <c r="L14" s="402"/>
      <c r="M14" s="405"/>
      <c r="N14" s="63">
        <v>34</v>
      </c>
      <c r="O14" s="66">
        <v>1</v>
      </c>
      <c r="P14" s="66">
        <v>1</v>
      </c>
      <c r="Q14" s="66">
        <v>18</v>
      </c>
      <c r="R14" s="66"/>
      <c r="S14" s="64">
        <f t="shared" si="0"/>
        <v>20</v>
      </c>
      <c r="T14" s="64">
        <f t="shared" si="0"/>
        <v>39</v>
      </c>
      <c r="U14" s="78">
        <v>45673</v>
      </c>
      <c r="V14" s="79">
        <v>46022</v>
      </c>
      <c r="W14" s="62">
        <f t="shared" si="1"/>
        <v>349</v>
      </c>
      <c r="X14" s="437"/>
      <c r="Y14" s="409"/>
      <c r="Z14" s="409"/>
      <c r="AA14" s="435"/>
      <c r="AB14" s="376"/>
      <c r="AC14" s="62" t="s">
        <v>442</v>
      </c>
      <c r="AD14" s="62"/>
      <c r="AE14" s="86"/>
      <c r="AF14" s="62"/>
      <c r="AG14" s="62"/>
      <c r="AH14" s="79"/>
      <c r="AI14" s="199">
        <v>251778991</v>
      </c>
      <c r="AJ14" s="199">
        <v>251778991</v>
      </c>
      <c r="AK14" s="199">
        <v>251778991</v>
      </c>
      <c r="AL14" s="199">
        <v>251778991</v>
      </c>
      <c r="AM14" s="115"/>
      <c r="AN14" s="198" t="s">
        <v>458</v>
      </c>
      <c r="AO14" s="431"/>
      <c r="AP14" s="199">
        <v>150600000</v>
      </c>
      <c r="AQ14" s="199">
        <v>129600000</v>
      </c>
      <c r="AR14" s="199">
        <v>150600000</v>
      </c>
      <c r="AS14" s="199">
        <v>129600000</v>
      </c>
      <c r="AT14" s="199">
        <v>150600000</v>
      </c>
      <c r="AU14" s="199">
        <v>129600000</v>
      </c>
      <c r="AV14" s="199"/>
      <c r="AW14" s="199"/>
      <c r="AX14" s="375"/>
    </row>
    <row r="15" spans="1:51" ht="28.5" customHeight="1">
      <c r="A15" s="375"/>
      <c r="B15" s="402"/>
      <c r="C15" s="499"/>
      <c r="D15" s="375"/>
      <c r="E15" s="375"/>
      <c r="F15" s="462"/>
      <c r="G15" s="375"/>
      <c r="H15" s="375"/>
      <c r="I15" s="422"/>
      <c r="J15" s="469"/>
      <c r="K15" s="57" t="s">
        <v>352</v>
      </c>
      <c r="L15" s="402"/>
      <c r="M15" s="405"/>
      <c r="N15" s="63">
        <v>34</v>
      </c>
      <c r="O15" s="66">
        <v>1</v>
      </c>
      <c r="P15" s="66">
        <v>1</v>
      </c>
      <c r="Q15" s="66">
        <v>10</v>
      </c>
      <c r="R15" s="66"/>
      <c r="S15" s="64">
        <f t="shared" si="0"/>
        <v>12</v>
      </c>
      <c r="T15" s="64">
        <f t="shared" si="0"/>
        <v>23</v>
      </c>
      <c r="U15" s="78">
        <v>45673</v>
      </c>
      <c r="V15" s="79">
        <v>46022</v>
      </c>
      <c r="W15" s="62">
        <f t="shared" si="1"/>
        <v>349</v>
      </c>
      <c r="X15" s="437"/>
      <c r="Y15" s="409"/>
      <c r="Z15" s="409"/>
      <c r="AA15" s="196" t="s">
        <v>446</v>
      </c>
      <c r="AB15" s="408" t="s">
        <v>447</v>
      </c>
      <c r="AC15" s="62" t="s">
        <v>442</v>
      </c>
      <c r="AD15" s="62"/>
      <c r="AE15" s="86"/>
      <c r="AF15" s="62"/>
      <c r="AG15" s="62"/>
      <c r="AH15" s="79"/>
      <c r="AI15" s="199">
        <v>200000000</v>
      </c>
      <c r="AJ15" s="199">
        <v>200000000</v>
      </c>
      <c r="AK15" s="199">
        <v>200000000</v>
      </c>
      <c r="AL15" s="199">
        <v>200000000</v>
      </c>
      <c r="AM15" s="115"/>
      <c r="AN15" s="198" t="s">
        <v>623</v>
      </c>
      <c r="AO15" s="431"/>
      <c r="AP15" s="199">
        <v>0</v>
      </c>
      <c r="AQ15" s="199">
        <v>0</v>
      </c>
      <c r="AR15" s="199">
        <v>0</v>
      </c>
      <c r="AS15" s="199">
        <v>0</v>
      </c>
      <c r="AT15" s="199">
        <v>0</v>
      </c>
      <c r="AU15" s="199">
        <v>0</v>
      </c>
      <c r="AV15" s="199"/>
      <c r="AW15" s="199"/>
      <c r="AX15" s="375"/>
    </row>
    <row r="16" spans="1:51" ht="57" customHeight="1">
      <c r="A16" s="375"/>
      <c r="B16" s="402"/>
      <c r="C16" s="499"/>
      <c r="D16" s="375"/>
      <c r="E16" s="375"/>
      <c r="F16" s="462"/>
      <c r="G16" s="375"/>
      <c r="H16" s="375"/>
      <c r="I16" s="422"/>
      <c r="J16" s="469"/>
      <c r="K16" s="399" t="s">
        <v>353</v>
      </c>
      <c r="L16" s="402"/>
      <c r="M16" s="405"/>
      <c r="N16" s="393">
        <v>1</v>
      </c>
      <c r="O16" s="404">
        <v>0.2</v>
      </c>
      <c r="P16" s="404">
        <v>0.2</v>
      </c>
      <c r="Q16" s="404">
        <v>0.2</v>
      </c>
      <c r="R16" s="404"/>
      <c r="S16" s="393">
        <f t="shared" si="0"/>
        <v>0.60000000000000009</v>
      </c>
      <c r="T16" s="393">
        <f t="shared" si="0"/>
        <v>1</v>
      </c>
      <c r="U16" s="395">
        <v>45673</v>
      </c>
      <c r="V16" s="395">
        <v>46022</v>
      </c>
      <c r="W16" s="397">
        <f>_xlfn.DAYS(V16,U16)</f>
        <v>349</v>
      </c>
      <c r="X16" s="437"/>
      <c r="Y16" s="409"/>
      <c r="Z16" s="409"/>
      <c r="AA16" s="197"/>
      <c r="AB16" s="375"/>
      <c r="AC16" s="397" t="s">
        <v>442</v>
      </c>
      <c r="AD16" s="62"/>
      <c r="AE16" s="86"/>
      <c r="AF16" s="62"/>
      <c r="AG16" s="62"/>
      <c r="AH16" s="79"/>
      <c r="AI16" s="199">
        <v>293085520</v>
      </c>
      <c r="AJ16" s="199">
        <v>293085520</v>
      </c>
      <c r="AK16" s="199">
        <v>293085520</v>
      </c>
      <c r="AL16" s="199">
        <v>293085520</v>
      </c>
      <c r="AM16" s="115"/>
      <c r="AN16" s="198" t="s">
        <v>624</v>
      </c>
      <c r="AO16" s="432"/>
      <c r="AP16" s="199">
        <v>293085520</v>
      </c>
      <c r="AQ16" s="199">
        <v>293085520</v>
      </c>
      <c r="AR16" s="199">
        <v>293085520</v>
      </c>
      <c r="AS16" s="199">
        <v>293085520</v>
      </c>
      <c r="AT16" s="199">
        <v>293085520</v>
      </c>
      <c r="AU16" s="199">
        <v>293085520</v>
      </c>
      <c r="AV16" s="199"/>
      <c r="AW16" s="199"/>
      <c r="AX16" s="375"/>
    </row>
    <row r="17" spans="1:50">
      <c r="A17" s="376"/>
      <c r="B17" s="403"/>
      <c r="C17" s="500"/>
      <c r="D17" s="376"/>
      <c r="E17" s="376"/>
      <c r="F17" s="463"/>
      <c r="G17" s="376"/>
      <c r="H17" s="376"/>
      <c r="I17" s="394"/>
      <c r="J17" s="468"/>
      <c r="K17" s="400"/>
      <c r="L17" s="403"/>
      <c r="M17" s="406"/>
      <c r="N17" s="394"/>
      <c r="O17" s="406"/>
      <c r="P17" s="406"/>
      <c r="Q17" s="406"/>
      <c r="R17" s="406"/>
      <c r="S17" s="394"/>
      <c r="T17" s="394"/>
      <c r="U17" s="396"/>
      <c r="V17" s="396"/>
      <c r="W17" s="398"/>
      <c r="X17" s="437"/>
      <c r="Y17" s="409"/>
      <c r="Z17" s="409"/>
      <c r="AA17" s="193"/>
      <c r="AB17" s="375"/>
      <c r="AC17" s="398"/>
      <c r="AD17" s="80"/>
      <c r="AE17" s="86"/>
      <c r="AF17" s="62"/>
      <c r="AG17" s="62"/>
      <c r="AH17" s="79"/>
      <c r="AI17" s="199">
        <v>550500000</v>
      </c>
      <c r="AJ17" s="199">
        <v>550500000</v>
      </c>
      <c r="AK17" s="199">
        <v>550500000</v>
      </c>
      <c r="AL17" s="199">
        <v>550500000</v>
      </c>
      <c r="AM17" s="115"/>
      <c r="AN17" s="198" t="s">
        <v>625</v>
      </c>
      <c r="AO17" s="194"/>
      <c r="AP17" s="199">
        <v>0</v>
      </c>
      <c r="AQ17" s="199">
        <v>0</v>
      </c>
      <c r="AR17" s="199">
        <v>0</v>
      </c>
      <c r="AS17" s="199">
        <v>0</v>
      </c>
      <c r="AT17" s="199">
        <v>0</v>
      </c>
      <c r="AU17" s="199">
        <v>0</v>
      </c>
      <c r="AV17" s="199"/>
      <c r="AW17" s="199"/>
      <c r="AX17" s="376"/>
    </row>
    <row r="18" spans="1:50" s="119" customFormat="1">
      <c r="A18" s="200"/>
      <c r="B18" s="200"/>
      <c r="C18" s="201"/>
      <c r="D18" s="200"/>
      <c r="E18" s="200"/>
      <c r="F18" s="202"/>
      <c r="G18" s="200"/>
      <c r="H18" s="200"/>
      <c r="I18" s="203"/>
      <c r="J18" s="204"/>
      <c r="K18" s="205"/>
      <c r="L18" s="200"/>
      <c r="M18" s="203"/>
      <c r="N18" s="203"/>
      <c r="O18" s="203"/>
      <c r="P18" s="203"/>
      <c r="Q18" s="203"/>
      <c r="R18" s="203"/>
      <c r="S18" s="203"/>
      <c r="T18" s="203"/>
      <c r="U18" s="206"/>
      <c r="V18" s="206"/>
      <c r="W18" s="207"/>
      <c r="X18" s="437"/>
      <c r="Y18" s="409"/>
      <c r="Z18" s="409"/>
      <c r="AA18" s="208"/>
      <c r="AB18" s="375"/>
      <c r="AC18" s="209"/>
      <c r="AD18" s="210"/>
      <c r="AE18" s="211"/>
      <c r="AF18" s="212"/>
      <c r="AG18" s="212"/>
      <c r="AH18" s="213"/>
      <c r="AI18" s="214"/>
      <c r="AJ18" s="214"/>
      <c r="AK18" s="214"/>
      <c r="AL18" s="214"/>
      <c r="AN18" s="215"/>
      <c r="AO18" s="216"/>
      <c r="AP18" s="217"/>
      <c r="AQ18" s="217"/>
      <c r="AR18" s="217"/>
      <c r="AS18" s="217"/>
      <c r="AT18" s="214"/>
      <c r="AU18" s="214"/>
      <c r="AV18" s="214"/>
      <c r="AW18" s="214"/>
      <c r="AX18" s="200"/>
    </row>
    <row r="19" spans="1:50" ht="37.5" customHeight="1">
      <c r="A19" s="408" t="s">
        <v>250</v>
      </c>
      <c r="B19" s="401" t="s">
        <v>251</v>
      </c>
      <c r="C19" s="480" t="s">
        <v>260</v>
      </c>
      <c r="D19" s="408" t="s">
        <v>261</v>
      </c>
      <c r="E19" s="408" t="s">
        <v>262</v>
      </c>
      <c r="F19" s="461">
        <v>2024130010107</v>
      </c>
      <c r="G19" s="408" t="s">
        <v>263</v>
      </c>
      <c r="H19" s="490" t="s">
        <v>264</v>
      </c>
      <c r="I19" s="408" t="s">
        <v>265</v>
      </c>
      <c r="J19" s="493">
        <v>0.2</v>
      </c>
      <c r="K19" s="458" t="s">
        <v>354</v>
      </c>
      <c r="L19" s="401" t="s">
        <v>616</v>
      </c>
      <c r="M19" s="446" t="s">
        <v>422</v>
      </c>
      <c r="N19" s="443">
        <v>12</v>
      </c>
      <c r="O19" s="423">
        <v>6</v>
      </c>
      <c r="P19" s="423">
        <v>6</v>
      </c>
      <c r="Q19" s="423">
        <v>10</v>
      </c>
      <c r="R19" s="423"/>
      <c r="S19" s="393">
        <f>O19+P19+Q19+R19</f>
        <v>22</v>
      </c>
      <c r="T19" s="393">
        <f>P19+Q19+R19+S19</f>
        <v>38</v>
      </c>
      <c r="U19" s="395">
        <v>45673</v>
      </c>
      <c r="V19" s="395">
        <v>46022</v>
      </c>
      <c r="W19" s="397">
        <f>_xlfn.DAYS(V19,U19)</f>
        <v>349</v>
      </c>
      <c r="X19" s="437"/>
      <c r="Y19" s="409"/>
      <c r="Z19" s="409"/>
      <c r="AA19" s="433" t="s">
        <v>446</v>
      </c>
      <c r="AB19" s="375"/>
      <c r="AC19" s="80" t="s">
        <v>442</v>
      </c>
      <c r="AD19" s="87" t="s">
        <v>457</v>
      </c>
      <c r="AE19" s="88">
        <v>33600000</v>
      </c>
      <c r="AF19" s="89" t="s">
        <v>456</v>
      </c>
      <c r="AG19" s="90" t="s">
        <v>458</v>
      </c>
      <c r="AH19" s="89"/>
      <c r="AI19" s="387">
        <v>0</v>
      </c>
      <c r="AJ19" s="387">
        <v>0</v>
      </c>
      <c r="AK19" s="387">
        <v>0</v>
      </c>
      <c r="AL19" s="387">
        <v>300000000</v>
      </c>
      <c r="AM19" s="387"/>
      <c r="AN19" s="387"/>
      <c r="AO19" s="408" t="s">
        <v>262</v>
      </c>
      <c r="AP19" s="387">
        <v>0</v>
      </c>
      <c r="AQ19" s="387">
        <v>0</v>
      </c>
      <c r="AR19" s="387">
        <v>0</v>
      </c>
      <c r="AS19" s="387">
        <v>0</v>
      </c>
      <c r="AT19" s="387">
        <v>0</v>
      </c>
      <c r="AU19" s="387">
        <v>0</v>
      </c>
      <c r="AV19" s="387"/>
      <c r="AW19" s="387"/>
      <c r="AX19" s="374" t="s">
        <v>632</v>
      </c>
    </row>
    <row r="20" spans="1:50" ht="37.5" customHeight="1">
      <c r="A20" s="375"/>
      <c r="B20" s="402"/>
      <c r="C20" s="481"/>
      <c r="D20" s="375"/>
      <c r="E20" s="375"/>
      <c r="F20" s="462"/>
      <c r="G20" s="375"/>
      <c r="H20" s="491"/>
      <c r="I20" s="375"/>
      <c r="J20" s="494"/>
      <c r="K20" s="459"/>
      <c r="L20" s="402"/>
      <c r="M20" s="447"/>
      <c r="N20" s="444"/>
      <c r="O20" s="442"/>
      <c r="P20" s="442"/>
      <c r="Q20" s="442"/>
      <c r="R20" s="442"/>
      <c r="S20" s="422"/>
      <c r="T20" s="422"/>
      <c r="U20" s="407"/>
      <c r="V20" s="407"/>
      <c r="W20" s="436"/>
      <c r="X20" s="437"/>
      <c r="Y20" s="409"/>
      <c r="Z20" s="409"/>
      <c r="AA20" s="434"/>
      <c r="AB20" s="375"/>
      <c r="AC20" s="80" t="s">
        <v>442</v>
      </c>
      <c r="AD20" s="91" t="s">
        <v>459</v>
      </c>
      <c r="AE20" s="88">
        <v>36000000</v>
      </c>
      <c r="AF20" s="89" t="s">
        <v>456</v>
      </c>
      <c r="AG20" s="90" t="s">
        <v>458</v>
      </c>
      <c r="AH20" s="89"/>
      <c r="AI20" s="392"/>
      <c r="AJ20" s="392"/>
      <c r="AK20" s="392"/>
      <c r="AL20" s="392"/>
      <c r="AM20" s="392"/>
      <c r="AN20" s="392"/>
      <c r="AO20" s="375"/>
      <c r="AP20" s="392"/>
      <c r="AQ20" s="392"/>
      <c r="AR20" s="392"/>
      <c r="AS20" s="392"/>
      <c r="AT20" s="392"/>
      <c r="AU20" s="392"/>
      <c r="AV20" s="392"/>
      <c r="AW20" s="392"/>
      <c r="AX20" s="375"/>
    </row>
    <row r="21" spans="1:50" ht="2.1" customHeight="1">
      <c r="A21" s="375"/>
      <c r="B21" s="402"/>
      <c r="C21" s="481"/>
      <c r="D21" s="375"/>
      <c r="E21" s="375"/>
      <c r="F21" s="462"/>
      <c r="G21" s="375"/>
      <c r="H21" s="491"/>
      <c r="I21" s="375"/>
      <c r="J21" s="494"/>
      <c r="K21" s="459"/>
      <c r="L21" s="402"/>
      <c r="M21" s="447"/>
      <c r="N21" s="444"/>
      <c r="O21" s="442"/>
      <c r="P21" s="442"/>
      <c r="Q21" s="442"/>
      <c r="R21" s="442"/>
      <c r="S21" s="422"/>
      <c r="T21" s="422"/>
      <c r="U21" s="407"/>
      <c r="V21" s="407"/>
      <c r="W21" s="436"/>
      <c r="X21" s="437"/>
      <c r="Y21" s="409"/>
      <c r="Z21" s="409"/>
      <c r="AA21" s="434"/>
      <c r="AB21" s="375"/>
      <c r="AC21" s="80" t="s">
        <v>442</v>
      </c>
      <c r="AD21" s="92" t="s">
        <v>460</v>
      </c>
      <c r="AE21" s="93">
        <v>40000000</v>
      </c>
      <c r="AF21" s="89" t="s">
        <v>456</v>
      </c>
      <c r="AG21" s="90" t="s">
        <v>458</v>
      </c>
      <c r="AH21" s="89"/>
      <c r="AI21" s="388"/>
      <c r="AJ21" s="388"/>
      <c r="AK21" s="388"/>
      <c r="AL21" s="388"/>
      <c r="AM21" s="388"/>
      <c r="AN21" s="388"/>
      <c r="AO21" s="375"/>
      <c r="AP21" s="388"/>
      <c r="AQ21" s="388"/>
      <c r="AR21" s="388"/>
      <c r="AS21" s="388"/>
      <c r="AT21" s="388"/>
      <c r="AU21" s="388"/>
      <c r="AV21" s="388"/>
      <c r="AW21" s="388"/>
      <c r="AX21" s="375"/>
    </row>
    <row r="22" spans="1:50" ht="42" customHeight="1">
      <c r="A22" s="375"/>
      <c r="B22" s="402"/>
      <c r="C22" s="481"/>
      <c r="D22" s="375"/>
      <c r="E22" s="375"/>
      <c r="F22" s="462"/>
      <c r="G22" s="375"/>
      <c r="H22" s="491"/>
      <c r="I22" s="375"/>
      <c r="J22" s="494"/>
      <c r="K22" s="460"/>
      <c r="L22" s="402"/>
      <c r="M22" s="447"/>
      <c r="N22" s="445"/>
      <c r="O22" s="424"/>
      <c r="P22" s="424"/>
      <c r="Q22" s="424"/>
      <c r="R22" s="424"/>
      <c r="S22" s="394"/>
      <c r="T22" s="394"/>
      <c r="U22" s="396"/>
      <c r="V22" s="396"/>
      <c r="W22" s="398"/>
      <c r="X22" s="437"/>
      <c r="Y22" s="409"/>
      <c r="Z22" s="409"/>
      <c r="AA22" s="434"/>
      <c r="AB22" s="375"/>
      <c r="AC22" s="80" t="s">
        <v>442</v>
      </c>
      <c r="AD22" s="91" t="s">
        <v>461</v>
      </c>
      <c r="AE22" s="93">
        <v>60000000</v>
      </c>
      <c r="AF22" s="89" t="s">
        <v>456</v>
      </c>
      <c r="AG22" s="90" t="s">
        <v>458</v>
      </c>
      <c r="AH22" s="89"/>
      <c r="AI22" s="387">
        <v>0</v>
      </c>
      <c r="AJ22" s="387">
        <v>0</v>
      </c>
      <c r="AK22" s="387">
        <v>0</v>
      </c>
      <c r="AL22" s="387">
        <v>2285918.73</v>
      </c>
      <c r="AM22" s="387"/>
      <c r="AN22" s="387"/>
      <c r="AO22" s="375"/>
      <c r="AP22" s="387">
        <v>0</v>
      </c>
      <c r="AQ22" s="387">
        <v>0</v>
      </c>
      <c r="AR22" s="387">
        <v>0</v>
      </c>
      <c r="AS22" s="387">
        <v>0</v>
      </c>
      <c r="AT22" s="387">
        <v>0</v>
      </c>
      <c r="AU22" s="387">
        <v>0</v>
      </c>
      <c r="AV22" s="387"/>
      <c r="AW22" s="387"/>
      <c r="AX22" s="375"/>
    </row>
    <row r="23" spans="1:50" ht="51" hidden="1" customHeight="1">
      <c r="A23" s="375"/>
      <c r="B23" s="402"/>
      <c r="C23" s="481"/>
      <c r="D23" s="375"/>
      <c r="E23" s="375"/>
      <c r="F23" s="462"/>
      <c r="G23" s="375"/>
      <c r="H23" s="491"/>
      <c r="I23" s="375"/>
      <c r="J23" s="494"/>
      <c r="K23" s="458" t="s">
        <v>355</v>
      </c>
      <c r="L23" s="402"/>
      <c r="M23" s="447"/>
      <c r="N23" s="393">
        <v>12</v>
      </c>
      <c r="O23" s="404">
        <v>9</v>
      </c>
      <c r="P23" s="404">
        <v>9</v>
      </c>
      <c r="Q23" s="404">
        <v>10</v>
      </c>
      <c r="R23" s="404"/>
      <c r="S23" s="404">
        <f>O23+P23+Q23+R23</f>
        <v>28</v>
      </c>
      <c r="T23" s="404">
        <f>P23+Q23+R23+S23</f>
        <v>47</v>
      </c>
      <c r="U23" s="395">
        <v>45673</v>
      </c>
      <c r="V23" s="395">
        <v>46022</v>
      </c>
      <c r="W23" s="397">
        <f>_xlfn.DAYS(V23,U23)</f>
        <v>349</v>
      </c>
      <c r="X23" s="437"/>
      <c r="Y23" s="409"/>
      <c r="Z23" s="409"/>
      <c r="AA23" s="434"/>
      <c r="AB23" s="375"/>
      <c r="AC23" s="80" t="s">
        <v>442</v>
      </c>
      <c r="AD23" s="94" t="s">
        <v>462</v>
      </c>
      <c r="AE23" s="93">
        <v>29600000</v>
      </c>
      <c r="AF23" s="89" t="s">
        <v>456</v>
      </c>
      <c r="AG23" s="90" t="s">
        <v>458</v>
      </c>
      <c r="AH23" s="89"/>
      <c r="AI23" s="392"/>
      <c r="AJ23" s="392"/>
      <c r="AK23" s="392"/>
      <c r="AL23" s="392"/>
      <c r="AM23" s="392"/>
      <c r="AN23" s="392"/>
      <c r="AO23" s="375"/>
      <c r="AP23" s="392"/>
      <c r="AQ23" s="392"/>
      <c r="AR23" s="392"/>
      <c r="AS23" s="392"/>
      <c r="AT23" s="392"/>
      <c r="AU23" s="392"/>
      <c r="AV23" s="392"/>
      <c r="AW23" s="392"/>
      <c r="AX23" s="375"/>
    </row>
    <row r="24" spans="1:50" ht="6.75" customHeight="1">
      <c r="A24" s="375"/>
      <c r="B24" s="402"/>
      <c r="C24" s="481"/>
      <c r="D24" s="376"/>
      <c r="E24" s="375"/>
      <c r="F24" s="462"/>
      <c r="G24" s="375"/>
      <c r="H24" s="491"/>
      <c r="I24" s="375"/>
      <c r="J24" s="494"/>
      <c r="K24" s="459"/>
      <c r="L24" s="402"/>
      <c r="M24" s="447"/>
      <c r="N24" s="422"/>
      <c r="O24" s="405"/>
      <c r="P24" s="405"/>
      <c r="Q24" s="405"/>
      <c r="R24" s="405"/>
      <c r="S24" s="405"/>
      <c r="T24" s="405"/>
      <c r="U24" s="407"/>
      <c r="V24" s="407"/>
      <c r="W24" s="436"/>
      <c r="X24" s="437"/>
      <c r="Y24" s="409"/>
      <c r="Z24" s="409"/>
      <c r="AA24" s="434"/>
      <c r="AB24" s="375"/>
      <c r="AC24" s="80" t="s">
        <v>442</v>
      </c>
      <c r="AD24" s="94" t="s">
        <v>463</v>
      </c>
      <c r="AE24" s="93">
        <v>25600000</v>
      </c>
      <c r="AF24" s="89" t="s">
        <v>456</v>
      </c>
      <c r="AG24" s="90" t="s">
        <v>458</v>
      </c>
      <c r="AH24" s="89"/>
      <c r="AI24" s="392"/>
      <c r="AJ24" s="392"/>
      <c r="AK24" s="392"/>
      <c r="AL24" s="392"/>
      <c r="AM24" s="392"/>
      <c r="AN24" s="392"/>
      <c r="AO24" s="375"/>
      <c r="AP24" s="392"/>
      <c r="AQ24" s="392"/>
      <c r="AR24" s="392"/>
      <c r="AS24" s="392"/>
      <c r="AT24" s="392"/>
      <c r="AU24" s="392"/>
      <c r="AV24" s="392"/>
      <c r="AW24" s="392"/>
      <c r="AX24" s="376"/>
    </row>
    <row r="25" spans="1:50" ht="14.25" hidden="1" customHeight="1">
      <c r="A25" s="375"/>
      <c r="B25" s="402"/>
      <c r="C25" s="481"/>
      <c r="D25" s="408" t="s">
        <v>267</v>
      </c>
      <c r="E25" s="375"/>
      <c r="F25" s="462"/>
      <c r="G25" s="375"/>
      <c r="H25" s="491"/>
      <c r="I25" s="375"/>
      <c r="J25" s="494"/>
      <c r="K25" s="459"/>
      <c r="L25" s="402"/>
      <c r="M25" s="447"/>
      <c r="N25" s="422"/>
      <c r="O25" s="405"/>
      <c r="P25" s="405"/>
      <c r="Q25" s="405"/>
      <c r="R25" s="405"/>
      <c r="S25" s="405"/>
      <c r="T25" s="405"/>
      <c r="U25" s="407"/>
      <c r="V25" s="407"/>
      <c r="W25" s="436"/>
      <c r="X25" s="437"/>
      <c r="Y25" s="409"/>
      <c r="Z25" s="409"/>
      <c r="AA25" s="434"/>
      <c r="AB25" s="375"/>
      <c r="AC25" s="80" t="s">
        <v>442</v>
      </c>
      <c r="AD25" s="94" t="s">
        <v>464</v>
      </c>
      <c r="AE25" s="93">
        <v>30800000</v>
      </c>
      <c r="AF25" s="89" t="s">
        <v>456</v>
      </c>
      <c r="AG25" s="90" t="s">
        <v>458</v>
      </c>
      <c r="AH25" s="89"/>
      <c r="AI25" s="392"/>
      <c r="AJ25" s="392"/>
      <c r="AK25" s="392"/>
      <c r="AL25" s="392"/>
      <c r="AM25" s="392"/>
      <c r="AN25" s="392"/>
      <c r="AO25" s="375"/>
      <c r="AP25" s="392"/>
      <c r="AQ25" s="392"/>
      <c r="AR25" s="392"/>
      <c r="AS25" s="392"/>
      <c r="AT25" s="392"/>
      <c r="AU25" s="392"/>
      <c r="AV25" s="392"/>
      <c r="AW25" s="392"/>
      <c r="AX25" s="374" t="s">
        <v>633</v>
      </c>
    </row>
    <row r="26" spans="1:50" ht="89.25" hidden="1" customHeight="1">
      <c r="A26" s="375"/>
      <c r="B26" s="402"/>
      <c r="C26" s="481"/>
      <c r="D26" s="375"/>
      <c r="E26" s="375"/>
      <c r="F26" s="462"/>
      <c r="G26" s="375"/>
      <c r="H26" s="491"/>
      <c r="I26" s="375"/>
      <c r="J26" s="494"/>
      <c r="K26" s="459"/>
      <c r="L26" s="402"/>
      <c r="M26" s="447"/>
      <c r="N26" s="422"/>
      <c r="O26" s="405"/>
      <c r="P26" s="405"/>
      <c r="Q26" s="405"/>
      <c r="R26" s="405"/>
      <c r="S26" s="405"/>
      <c r="T26" s="405"/>
      <c r="U26" s="407"/>
      <c r="V26" s="407"/>
      <c r="W26" s="436"/>
      <c r="X26" s="437"/>
      <c r="Y26" s="409"/>
      <c r="Z26" s="409"/>
      <c r="AA26" s="434"/>
      <c r="AB26" s="375"/>
      <c r="AC26" s="80" t="s">
        <v>442</v>
      </c>
      <c r="AD26" s="94" t="s">
        <v>465</v>
      </c>
      <c r="AE26" s="93">
        <v>35200000</v>
      </c>
      <c r="AF26" s="89" t="s">
        <v>456</v>
      </c>
      <c r="AG26" s="90" t="s">
        <v>458</v>
      </c>
      <c r="AH26" s="89"/>
      <c r="AI26" s="392"/>
      <c r="AJ26" s="392"/>
      <c r="AK26" s="392"/>
      <c r="AL26" s="392"/>
      <c r="AM26" s="392"/>
      <c r="AN26" s="392"/>
      <c r="AO26" s="375"/>
      <c r="AP26" s="392"/>
      <c r="AQ26" s="392"/>
      <c r="AR26" s="392"/>
      <c r="AS26" s="392"/>
      <c r="AT26" s="392"/>
      <c r="AU26" s="392"/>
      <c r="AV26" s="392"/>
      <c r="AW26" s="392"/>
      <c r="AX26" s="375"/>
    </row>
    <row r="27" spans="1:50" ht="38.25">
      <c r="A27" s="375"/>
      <c r="B27" s="402"/>
      <c r="C27" s="481"/>
      <c r="D27" s="375"/>
      <c r="E27" s="375"/>
      <c r="F27" s="462"/>
      <c r="G27" s="375"/>
      <c r="H27" s="491"/>
      <c r="I27" s="375"/>
      <c r="J27" s="494"/>
      <c r="K27" s="459"/>
      <c r="L27" s="402"/>
      <c r="M27" s="447"/>
      <c r="N27" s="422"/>
      <c r="O27" s="405"/>
      <c r="P27" s="405"/>
      <c r="Q27" s="405"/>
      <c r="R27" s="405"/>
      <c r="S27" s="405"/>
      <c r="T27" s="405"/>
      <c r="U27" s="407"/>
      <c r="V27" s="407"/>
      <c r="W27" s="436"/>
      <c r="X27" s="437"/>
      <c r="Y27" s="409"/>
      <c r="Z27" s="409"/>
      <c r="AA27" s="434"/>
      <c r="AB27" s="375"/>
      <c r="AC27" s="80" t="s">
        <v>442</v>
      </c>
      <c r="AD27" s="94" t="s">
        <v>466</v>
      </c>
      <c r="AE27" s="93">
        <v>9600000</v>
      </c>
      <c r="AF27" s="89" t="s">
        <v>456</v>
      </c>
      <c r="AG27" s="90" t="s">
        <v>458</v>
      </c>
      <c r="AH27" s="89"/>
      <c r="AI27" s="388"/>
      <c r="AJ27" s="388"/>
      <c r="AK27" s="388"/>
      <c r="AL27" s="388"/>
      <c r="AM27" s="388"/>
      <c r="AN27" s="388"/>
      <c r="AO27" s="375"/>
      <c r="AP27" s="388"/>
      <c r="AQ27" s="388"/>
      <c r="AR27" s="388"/>
      <c r="AS27" s="388"/>
      <c r="AT27" s="388"/>
      <c r="AU27" s="388"/>
      <c r="AV27" s="388"/>
      <c r="AW27" s="388"/>
      <c r="AX27" s="375"/>
    </row>
    <row r="28" spans="1:50" ht="31.5" customHeight="1">
      <c r="A28" s="375"/>
      <c r="B28" s="402"/>
      <c r="C28" s="481"/>
      <c r="D28" s="375"/>
      <c r="E28" s="375"/>
      <c r="F28" s="462"/>
      <c r="G28" s="375"/>
      <c r="H28" s="492"/>
      <c r="I28" s="54" t="s">
        <v>266</v>
      </c>
      <c r="J28" s="56">
        <v>0.15</v>
      </c>
      <c r="K28" s="58" t="s">
        <v>356</v>
      </c>
      <c r="L28" s="402"/>
      <c r="M28" s="62" t="s">
        <v>423</v>
      </c>
      <c r="N28" s="67">
        <v>1</v>
      </c>
      <c r="O28" s="68">
        <v>0</v>
      </c>
      <c r="P28" s="68">
        <v>0</v>
      </c>
      <c r="Q28" s="247">
        <v>0.5</v>
      </c>
      <c r="R28" s="68"/>
      <c r="S28" s="68">
        <f t="shared" ref="S28:T30" si="2">O28+P28+Q28+R28</f>
        <v>0.5</v>
      </c>
      <c r="T28" s="68">
        <f t="shared" si="2"/>
        <v>1</v>
      </c>
      <c r="U28" s="78">
        <v>45673</v>
      </c>
      <c r="V28" s="79">
        <v>46022</v>
      </c>
      <c r="W28" s="62">
        <f t="shared" ref="W28" si="3">_xlfn.DAYS(V28,U28)</f>
        <v>349</v>
      </c>
      <c r="X28" s="437"/>
      <c r="Y28" s="409"/>
      <c r="Z28" s="409"/>
      <c r="AA28" s="435"/>
      <c r="AB28" s="376"/>
      <c r="AC28" s="80" t="s">
        <v>442</v>
      </c>
      <c r="AD28" s="94" t="s">
        <v>467</v>
      </c>
      <c r="AE28" s="93">
        <v>9600000</v>
      </c>
      <c r="AF28" s="89" t="s">
        <v>456</v>
      </c>
      <c r="AG28" s="90" t="s">
        <v>458</v>
      </c>
      <c r="AH28" s="89"/>
      <c r="AI28" s="387">
        <v>0</v>
      </c>
      <c r="AJ28" s="387">
        <v>0</v>
      </c>
      <c r="AK28" s="387">
        <v>0</v>
      </c>
      <c r="AL28" s="387">
        <v>2285918.73</v>
      </c>
      <c r="AM28" s="387"/>
      <c r="AN28" s="387"/>
      <c r="AO28" s="375"/>
      <c r="AP28" s="387">
        <v>0</v>
      </c>
      <c r="AQ28" s="387">
        <v>0</v>
      </c>
      <c r="AR28" s="387">
        <v>0</v>
      </c>
      <c r="AS28" s="387">
        <v>0</v>
      </c>
      <c r="AT28" s="387">
        <v>0</v>
      </c>
      <c r="AU28" s="387">
        <v>0</v>
      </c>
      <c r="AV28" s="387"/>
      <c r="AW28" s="387"/>
      <c r="AX28" s="375"/>
    </row>
    <row r="29" spans="1:50" ht="25.5" customHeight="1">
      <c r="A29" s="375"/>
      <c r="B29" s="402"/>
      <c r="C29" s="481"/>
      <c r="D29" s="375"/>
      <c r="E29" s="375"/>
      <c r="F29" s="462"/>
      <c r="G29" s="375"/>
      <c r="H29" s="490" t="s">
        <v>268</v>
      </c>
      <c r="I29" s="408" t="s">
        <v>269</v>
      </c>
      <c r="J29" s="493">
        <v>0.1</v>
      </c>
      <c r="K29" s="58" t="s">
        <v>357</v>
      </c>
      <c r="L29" s="402"/>
      <c r="M29" s="446" t="s">
        <v>424</v>
      </c>
      <c r="N29" s="63">
        <v>0.3</v>
      </c>
      <c r="O29" s="66">
        <v>1</v>
      </c>
      <c r="P29" s="66">
        <v>1</v>
      </c>
      <c r="Q29" s="66">
        <v>0</v>
      </c>
      <c r="R29" s="66"/>
      <c r="S29" s="66">
        <f t="shared" si="2"/>
        <v>2</v>
      </c>
      <c r="T29" s="66">
        <f t="shared" si="2"/>
        <v>3</v>
      </c>
      <c r="U29" s="78">
        <v>45673</v>
      </c>
      <c r="V29" s="79">
        <v>46022</v>
      </c>
      <c r="W29" s="62">
        <f>_xlfn.DAYS(V29,U29)</f>
        <v>349</v>
      </c>
      <c r="X29" s="437"/>
      <c r="Y29" s="409"/>
      <c r="Z29" s="409"/>
      <c r="AA29" s="433" t="s">
        <v>448</v>
      </c>
      <c r="AB29" s="408" t="s">
        <v>449</v>
      </c>
      <c r="AC29" s="80" t="s">
        <v>442</v>
      </c>
      <c r="AD29" s="95" t="s">
        <v>468</v>
      </c>
      <c r="AE29" s="93">
        <v>20800000</v>
      </c>
      <c r="AF29" s="89" t="s">
        <v>456</v>
      </c>
      <c r="AG29" s="90" t="s">
        <v>458</v>
      </c>
      <c r="AH29" s="89"/>
      <c r="AI29" s="388"/>
      <c r="AJ29" s="388"/>
      <c r="AK29" s="388"/>
      <c r="AL29" s="388"/>
      <c r="AM29" s="388"/>
      <c r="AN29" s="388"/>
      <c r="AO29" s="375"/>
      <c r="AP29" s="388"/>
      <c r="AQ29" s="388"/>
      <c r="AR29" s="388"/>
      <c r="AS29" s="388"/>
      <c r="AT29" s="388"/>
      <c r="AU29" s="388"/>
      <c r="AV29" s="388"/>
      <c r="AW29" s="388"/>
      <c r="AX29" s="375"/>
    </row>
    <row r="30" spans="1:50" ht="41.25" customHeight="1">
      <c r="A30" s="375"/>
      <c r="B30" s="402"/>
      <c r="C30" s="481"/>
      <c r="D30" s="375"/>
      <c r="E30" s="375"/>
      <c r="F30" s="462"/>
      <c r="G30" s="375"/>
      <c r="H30" s="491"/>
      <c r="I30" s="375"/>
      <c r="J30" s="494"/>
      <c r="K30" s="458" t="s">
        <v>358</v>
      </c>
      <c r="L30" s="402"/>
      <c r="M30" s="447"/>
      <c r="N30" s="393">
        <v>12</v>
      </c>
      <c r="O30" s="404">
        <v>4</v>
      </c>
      <c r="P30" s="404">
        <v>4</v>
      </c>
      <c r="Q30" s="404">
        <v>1</v>
      </c>
      <c r="R30" s="404"/>
      <c r="S30" s="404">
        <f t="shared" si="2"/>
        <v>9</v>
      </c>
      <c r="T30" s="404">
        <f t="shared" si="2"/>
        <v>14</v>
      </c>
      <c r="U30" s="395">
        <v>45673</v>
      </c>
      <c r="V30" s="395">
        <v>46022</v>
      </c>
      <c r="W30" s="397">
        <f>_xlfn.DAYS(V30,U30)</f>
        <v>349</v>
      </c>
      <c r="X30" s="437"/>
      <c r="Y30" s="409"/>
      <c r="Z30" s="409"/>
      <c r="AA30" s="434"/>
      <c r="AB30" s="375"/>
      <c r="AC30" s="80" t="s">
        <v>442</v>
      </c>
      <c r="AD30" s="95" t="s">
        <v>469</v>
      </c>
      <c r="AE30" s="93">
        <v>20000000</v>
      </c>
      <c r="AF30" s="89" t="s">
        <v>456</v>
      </c>
      <c r="AG30" s="90" t="s">
        <v>458</v>
      </c>
      <c r="AH30" s="89"/>
      <c r="AI30" s="387">
        <v>524539557</v>
      </c>
      <c r="AJ30" s="387">
        <v>524539557</v>
      </c>
      <c r="AK30" s="387">
        <v>524539557</v>
      </c>
      <c r="AL30" s="387">
        <v>524539557</v>
      </c>
      <c r="AM30" s="387"/>
      <c r="AN30" s="387"/>
      <c r="AO30" s="375"/>
      <c r="AP30" s="387">
        <v>0</v>
      </c>
      <c r="AQ30" s="387">
        <v>0</v>
      </c>
      <c r="AR30" s="387">
        <v>350400002</v>
      </c>
      <c r="AS30" s="387">
        <v>350400003</v>
      </c>
      <c r="AT30" s="387">
        <v>350400004</v>
      </c>
      <c r="AU30" s="387">
        <v>350400005</v>
      </c>
      <c r="AV30" s="387"/>
      <c r="AW30" s="387"/>
      <c r="AX30" s="375"/>
    </row>
    <row r="31" spans="1:50" ht="67.5" hidden="1" customHeight="1">
      <c r="A31" s="375"/>
      <c r="B31" s="402"/>
      <c r="C31" s="481"/>
      <c r="D31" s="375"/>
      <c r="E31" s="375"/>
      <c r="F31" s="462"/>
      <c r="G31" s="375"/>
      <c r="H31" s="491"/>
      <c r="I31" s="375"/>
      <c r="J31" s="494"/>
      <c r="K31" s="460"/>
      <c r="L31" s="402"/>
      <c r="M31" s="447"/>
      <c r="N31" s="394"/>
      <c r="O31" s="406"/>
      <c r="P31" s="406"/>
      <c r="Q31" s="406"/>
      <c r="R31" s="406"/>
      <c r="S31" s="406"/>
      <c r="T31" s="406"/>
      <c r="U31" s="396"/>
      <c r="V31" s="396"/>
      <c r="W31" s="398"/>
      <c r="X31" s="437"/>
      <c r="Y31" s="409"/>
      <c r="Z31" s="409"/>
      <c r="AA31" s="434"/>
      <c r="AB31" s="375"/>
      <c r="AC31" s="80"/>
      <c r="AD31" s="95" t="s">
        <v>470</v>
      </c>
      <c r="AE31" s="93">
        <v>17600000</v>
      </c>
      <c r="AF31" s="89" t="s">
        <v>456</v>
      </c>
      <c r="AG31" s="90" t="s">
        <v>458</v>
      </c>
      <c r="AH31" s="89"/>
      <c r="AI31" s="392"/>
      <c r="AJ31" s="392"/>
      <c r="AK31" s="392"/>
      <c r="AL31" s="392"/>
      <c r="AM31" s="392"/>
      <c r="AN31" s="392"/>
      <c r="AO31" s="375"/>
      <c r="AP31" s="392"/>
      <c r="AQ31" s="392"/>
      <c r="AR31" s="392"/>
      <c r="AS31" s="392"/>
      <c r="AT31" s="392"/>
      <c r="AU31" s="392"/>
      <c r="AV31" s="392"/>
      <c r="AW31" s="392"/>
      <c r="AX31" s="375"/>
    </row>
    <row r="32" spans="1:50" ht="67.5" customHeight="1">
      <c r="A32" s="375"/>
      <c r="B32" s="402"/>
      <c r="C32" s="481"/>
      <c r="D32" s="376"/>
      <c r="E32" s="375"/>
      <c r="F32" s="462"/>
      <c r="G32" s="375"/>
      <c r="H32" s="491"/>
      <c r="I32" s="375"/>
      <c r="J32" s="495"/>
      <c r="K32" s="58" t="s">
        <v>359</v>
      </c>
      <c r="L32" s="402"/>
      <c r="M32" s="448"/>
      <c r="N32" s="63">
        <v>12</v>
      </c>
      <c r="O32" s="66">
        <v>3</v>
      </c>
      <c r="P32" s="66">
        <v>3</v>
      </c>
      <c r="Q32" s="66">
        <v>1</v>
      </c>
      <c r="R32" s="66"/>
      <c r="S32" s="66">
        <f>O32+P32+Q32+R32</f>
        <v>7</v>
      </c>
      <c r="T32" s="66">
        <f>P32+Q32+R32+S32</f>
        <v>11</v>
      </c>
      <c r="U32" s="78">
        <v>45673</v>
      </c>
      <c r="V32" s="79">
        <v>46022</v>
      </c>
      <c r="W32" s="62">
        <f t="shared" ref="W32:W38" si="4">_xlfn.DAYS(V32,U32)</f>
        <v>349</v>
      </c>
      <c r="X32" s="437"/>
      <c r="Y32" s="409"/>
      <c r="Z32" s="409"/>
      <c r="AA32" s="434"/>
      <c r="AB32" s="375"/>
      <c r="AC32" s="80" t="s">
        <v>442</v>
      </c>
      <c r="AD32" s="95" t="s">
        <v>469</v>
      </c>
      <c r="AE32" s="93">
        <v>29600000</v>
      </c>
      <c r="AF32" s="89" t="s">
        <v>456</v>
      </c>
      <c r="AG32" s="90" t="s">
        <v>458</v>
      </c>
      <c r="AH32" s="89"/>
      <c r="AI32" s="388"/>
      <c r="AJ32" s="388"/>
      <c r="AK32" s="388"/>
      <c r="AL32" s="388"/>
      <c r="AM32" s="388"/>
      <c r="AN32" s="388"/>
      <c r="AO32" s="375"/>
      <c r="AP32" s="388"/>
      <c r="AQ32" s="388"/>
      <c r="AR32" s="388"/>
      <c r="AS32" s="388"/>
      <c r="AT32" s="388"/>
      <c r="AU32" s="388"/>
      <c r="AV32" s="388"/>
      <c r="AW32" s="388"/>
      <c r="AX32" s="376"/>
    </row>
    <row r="33" spans="1:50" ht="14.25" customHeight="1">
      <c r="A33" s="375"/>
      <c r="B33" s="402"/>
      <c r="C33" s="481"/>
      <c r="D33" s="408" t="s">
        <v>270</v>
      </c>
      <c r="E33" s="375"/>
      <c r="F33" s="462"/>
      <c r="G33" s="375"/>
      <c r="H33" s="491"/>
      <c r="I33" s="375"/>
      <c r="J33" s="493">
        <v>0.1</v>
      </c>
      <c r="K33" s="458" t="s">
        <v>360</v>
      </c>
      <c r="L33" s="402"/>
      <c r="M33" s="446" t="s">
        <v>424</v>
      </c>
      <c r="N33" s="393">
        <v>1</v>
      </c>
      <c r="O33" s="404">
        <v>0</v>
      </c>
      <c r="P33" s="404">
        <v>0</v>
      </c>
      <c r="Q33" s="404">
        <v>0</v>
      </c>
      <c r="R33" s="404"/>
      <c r="S33" s="404"/>
      <c r="T33" s="404"/>
      <c r="U33" s="395">
        <v>45673</v>
      </c>
      <c r="V33" s="395">
        <v>46022</v>
      </c>
      <c r="W33" s="397">
        <f t="shared" si="4"/>
        <v>349</v>
      </c>
      <c r="X33" s="437"/>
      <c r="Y33" s="409"/>
      <c r="Z33" s="409"/>
      <c r="AA33" s="434"/>
      <c r="AB33" s="375"/>
      <c r="AC33" s="80" t="s">
        <v>442</v>
      </c>
      <c r="AD33" s="95" t="s">
        <v>470</v>
      </c>
      <c r="AE33" s="93">
        <v>17600000</v>
      </c>
      <c r="AF33" s="89" t="s">
        <v>456</v>
      </c>
      <c r="AG33" s="90" t="s">
        <v>458</v>
      </c>
      <c r="AH33" s="89"/>
      <c r="AI33" s="387">
        <v>700000000</v>
      </c>
      <c r="AJ33" s="387">
        <v>700000000</v>
      </c>
      <c r="AK33" s="387">
        <v>700000000</v>
      </c>
      <c r="AL33" s="387">
        <v>700000000</v>
      </c>
      <c r="AM33" s="387"/>
      <c r="AN33" s="387"/>
      <c r="AO33" s="375"/>
      <c r="AP33" s="387">
        <v>0</v>
      </c>
      <c r="AQ33" s="387">
        <v>0</v>
      </c>
      <c r="AR33" s="387">
        <v>0</v>
      </c>
      <c r="AS33" s="387">
        <v>0</v>
      </c>
      <c r="AT33" s="387">
        <v>0</v>
      </c>
      <c r="AU33" s="387">
        <v>0</v>
      </c>
      <c r="AV33" s="387"/>
      <c r="AW33" s="387"/>
      <c r="AX33" s="374" t="s">
        <v>634</v>
      </c>
    </row>
    <row r="34" spans="1:50" ht="24" customHeight="1">
      <c r="A34" s="375"/>
      <c r="B34" s="402"/>
      <c r="C34" s="481"/>
      <c r="D34" s="375"/>
      <c r="E34" s="375"/>
      <c r="F34" s="462"/>
      <c r="G34" s="375"/>
      <c r="H34" s="491"/>
      <c r="I34" s="375"/>
      <c r="J34" s="494"/>
      <c r="K34" s="460"/>
      <c r="L34" s="402"/>
      <c r="M34" s="447"/>
      <c r="N34" s="394"/>
      <c r="O34" s="406"/>
      <c r="P34" s="406"/>
      <c r="Q34" s="406"/>
      <c r="R34" s="406"/>
      <c r="S34" s="406"/>
      <c r="T34" s="406"/>
      <c r="U34" s="396"/>
      <c r="V34" s="396"/>
      <c r="W34" s="398"/>
      <c r="X34" s="437"/>
      <c r="Y34" s="409"/>
      <c r="Z34" s="409"/>
      <c r="AA34" s="434"/>
      <c r="AB34" s="375"/>
      <c r="AC34" s="80"/>
      <c r="AD34" s="95" t="s">
        <v>470</v>
      </c>
      <c r="AE34" s="93">
        <v>7500000</v>
      </c>
      <c r="AF34" s="89" t="s">
        <v>456</v>
      </c>
      <c r="AG34" s="90" t="s">
        <v>458</v>
      </c>
      <c r="AH34" s="89"/>
      <c r="AI34" s="392"/>
      <c r="AJ34" s="392"/>
      <c r="AK34" s="392"/>
      <c r="AL34" s="392"/>
      <c r="AM34" s="392"/>
      <c r="AN34" s="392"/>
      <c r="AO34" s="375"/>
      <c r="AP34" s="392"/>
      <c r="AQ34" s="392"/>
      <c r="AR34" s="392"/>
      <c r="AS34" s="392"/>
      <c r="AT34" s="392"/>
      <c r="AU34" s="392"/>
      <c r="AV34" s="392"/>
      <c r="AW34" s="392"/>
      <c r="AX34" s="375"/>
    </row>
    <row r="35" spans="1:50" ht="67.5" customHeight="1">
      <c r="A35" s="375"/>
      <c r="B35" s="402"/>
      <c r="C35" s="481"/>
      <c r="D35" s="375"/>
      <c r="E35" s="375"/>
      <c r="F35" s="462"/>
      <c r="G35" s="375"/>
      <c r="H35" s="491"/>
      <c r="I35" s="375"/>
      <c r="J35" s="494"/>
      <c r="K35" s="58" t="s">
        <v>361</v>
      </c>
      <c r="L35" s="402"/>
      <c r="M35" s="447"/>
      <c r="N35" s="63">
        <v>0.3</v>
      </c>
      <c r="O35" s="66">
        <v>0</v>
      </c>
      <c r="P35" s="66">
        <v>0</v>
      </c>
      <c r="Q35" s="66" t="s">
        <v>629</v>
      </c>
      <c r="R35" s="66"/>
      <c r="S35" s="66"/>
      <c r="T35" s="66"/>
      <c r="U35" s="78">
        <v>45673</v>
      </c>
      <c r="V35" s="79">
        <v>46022</v>
      </c>
      <c r="W35" s="62">
        <f t="shared" si="4"/>
        <v>349</v>
      </c>
      <c r="X35" s="437"/>
      <c r="Y35" s="409"/>
      <c r="Z35" s="409"/>
      <c r="AA35" s="434"/>
      <c r="AB35" s="375"/>
      <c r="AC35" s="80" t="s">
        <v>442</v>
      </c>
      <c r="AD35" s="95" t="s">
        <v>469</v>
      </c>
      <c r="AE35" s="93">
        <v>20000000</v>
      </c>
      <c r="AF35" s="89" t="s">
        <v>456</v>
      </c>
      <c r="AG35" s="90" t="s">
        <v>458</v>
      </c>
      <c r="AH35" s="89"/>
      <c r="AI35" s="388"/>
      <c r="AJ35" s="388"/>
      <c r="AK35" s="388"/>
      <c r="AL35" s="388"/>
      <c r="AM35" s="388"/>
      <c r="AN35" s="388"/>
      <c r="AO35" s="375"/>
      <c r="AP35" s="388"/>
      <c r="AQ35" s="388"/>
      <c r="AR35" s="388"/>
      <c r="AS35" s="388"/>
      <c r="AT35" s="388"/>
      <c r="AU35" s="388"/>
      <c r="AV35" s="388"/>
      <c r="AW35" s="388"/>
      <c r="AX35" s="375"/>
    </row>
    <row r="36" spans="1:50" ht="67.5" customHeight="1">
      <c r="A36" s="375"/>
      <c r="B36" s="402"/>
      <c r="C36" s="481"/>
      <c r="D36" s="375"/>
      <c r="E36" s="375"/>
      <c r="F36" s="462"/>
      <c r="G36" s="375"/>
      <c r="H36" s="491"/>
      <c r="I36" s="375"/>
      <c r="J36" s="494"/>
      <c r="K36" s="458" t="s">
        <v>362</v>
      </c>
      <c r="L36" s="402"/>
      <c r="M36" s="447"/>
      <c r="N36" s="438">
        <v>5000</v>
      </c>
      <c r="O36" s="438">
        <v>0</v>
      </c>
      <c r="P36" s="438">
        <v>0</v>
      </c>
      <c r="Q36" s="438">
        <f>2877+1621+6224+2812+2351+3575+2089+1165+5686+3637+3806+5904+4107+2296</f>
        <v>48150</v>
      </c>
      <c r="R36" s="423"/>
      <c r="S36" s="423"/>
      <c r="T36" s="423"/>
      <c r="U36" s="395">
        <v>45673</v>
      </c>
      <c r="V36" s="395">
        <v>46022</v>
      </c>
      <c r="W36" s="397">
        <f t="shared" si="4"/>
        <v>349</v>
      </c>
      <c r="X36" s="437"/>
      <c r="Y36" s="409"/>
      <c r="Z36" s="409"/>
      <c r="AA36" s="434"/>
      <c r="AB36" s="375"/>
      <c r="AC36" s="80" t="s">
        <v>442</v>
      </c>
      <c r="AD36" s="95" t="s">
        <v>469</v>
      </c>
      <c r="AE36" s="93">
        <v>20000000</v>
      </c>
      <c r="AF36" s="89" t="s">
        <v>456</v>
      </c>
      <c r="AG36" s="90" t="s">
        <v>458</v>
      </c>
      <c r="AH36" s="89"/>
      <c r="AI36" s="230">
        <v>563207742</v>
      </c>
      <c r="AJ36" s="230">
        <v>563207742</v>
      </c>
      <c r="AK36" s="230">
        <v>563207742</v>
      </c>
      <c r="AL36" s="230">
        <v>563207742</v>
      </c>
      <c r="AM36" s="230"/>
      <c r="AN36" s="230"/>
      <c r="AO36" s="375"/>
      <c r="AP36" s="230">
        <v>0</v>
      </c>
      <c r="AQ36" s="230">
        <v>0</v>
      </c>
      <c r="AR36" s="230">
        <v>369500000</v>
      </c>
      <c r="AS36" s="230">
        <v>369500000</v>
      </c>
      <c r="AT36" s="230">
        <v>369500000</v>
      </c>
      <c r="AU36" s="230">
        <v>369500000</v>
      </c>
      <c r="AV36" s="230"/>
      <c r="AW36" s="230"/>
      <c r="AX36" s="375"/>
    </row>
    <row r="37" spans="1:50" ht="67.5" customHeight="1">
      <c r="A37" s="375"/>
      <c r="B37" s="402"/>
      <c r="C37" s="481"/>
      <c r="D37" s="375"/>
      <c r="E37" s="375"/>
      <c r="F37" s="462"/>
      <c r="G37" s="375"/>
      <c r="H37" s="491"/>
      <c r="I37" s="375"/>
      <c r="J37" s="494"/>
      <c r="K37" s="460"/>
      <c r="L37" s="402"/>
      <c r="M37" s="447"/>
      <c r="N37" s="439"/>
      <c r="O37" s="439"/>
      <c r="P37" s="439"/>
      <c r="Q37" s="439"/>
      <c r="R37" s="424"/>
      <c r="S37" s="424"/>
      <c r="T37" s="424"/>
      <c r="U37" s="396"/>
      <c r="V37" s="396"/>
      <c r="W37" s="398"/>
      <c r="X37" s="437"/>
      <c r="Y37" s="409"/>
      <c r="Z37" s="409"/>
      <c r="AA37" s="434"/>
      <c r="AB37" s="375"/>
      <c r="AC37" s="80"/>
      <c r="AD37" s="95" t="s">
        <v>469</v>
      </c>
      <c r="AE37" s="93">
        <v>18900000</v>
      </c>
      <c r="AF37" s="89" t="s">
        <v>456</v>
      </c>
      <c r="AG37" s="90" t="s">
        <v>458</v>
      </c>
      <c r="AH37" s="89"/>
      <c r="AI37" s="230">
        <v>0</v>
      </c>
      <c r="AJ37" s="230">
        <v>0</v>
      </c>
      <c r="AK37" s="230">
        <v>0</v>
      </c>
      <c r="AL37" s="230">
        <v>1321866686.21</v>
      </c>
      <c r="AM37" s="230"/>
      <c r="AN37" s="230"/>
      <c r="AO37" s="375"/>
      <c r="AP37" s="230">
        <v>0</v>
      </c>
      <c r="AQ37" s="230">
        <v>0</v>
      </c>
      <c r="AR37" s="230">
        <v>0</v>
      </c>
      <c r="AS37" s="230">
        <v>0</v>
      </c>
      <c r="AT37" s="230">
        <v>1321866686.21</v>
      </c>
      <c r="AU37" s="230">
        <v>1321866686.21</v>
      </c>
      <c r="AV37" s="230"/>
      <c r="AW37" s="230"/>
      <c r="AX37" s="375"/>
    </row>
    <row r="38" spans="1:50" ht="67.5" customHeight="1">
      <c r="A38" s="375"/>
      <c r="B38" s="402"/>
      <c r="C38" s="481"/>
      <c r="D38" s="376"/>
      <c r="E38" s="375"/>
      <c r="F38" s="462"/>
      <c r="G38" s="375"/>
      <c r="H38" s="492"/>
      <c r="I38" s="376"/>
      <c r="J38" s="495"/>
      <c r="K38" s="58" t="s">
        <v>363</v>
      </c>
      <c r="L38" s="402"/>
      <c r="M38" s="448"/>
      <c r="N38" s="63">
        <v>200</v>
      </c>
      <c r="O38" s="66">
        <v>1</v>
      </c>
      <c r="P38" s="66">
        <v>1</v>
      </c>
      <c r="Q38" s="66">
        <v>5</v>
      </c>
      <c r="R38" s="66"/>
      <c r="S38" s="66"/>
      <c r="T38" s="66"/>
      <c r="U38" s="78">
        <v>45673</v>
      </c>
      <c r="V38" s="79">
        <v>46022</v>
      </c>
      <c r="W38" s="62">
        <f t="shared" si="4"/>
        <v>349</v>
      </c>
      <c r="X38" s="437"/>
      <c r="Y38" s="409"/>
      <c r="Z38" s="409"/>
      <c r="AA38" s="434"/>
      <c r="AB38" s="375"/>
      <c r="AC38" s="80" t="s">
        <v>442</v>
      </c>
      <c r="AD38" s="95" t="s">
        <v>469</v>
      </c>
      <c r="AE38" s="93">
        <v>20000000</v>
      </c>
      <c r="AF38" s="89" t="s">
        <v>456</v>
      </c>
      <c r="AG38" s="90" t="s">
        <v>458</v>
      </c>
      <c r="AH38" s="89"/>
      <c r="AI38" s="230">
        <v>0</v>
      </c>
      <c r="AJ38" s="230">
        <v>0</v>
      </c>
      <c r="AK38" s="230">
        <v>0</v>
      </c>
      <c r="AL38" s="230">
        <v>73084985.469999999</v>
      </c>
      <c r="AM38" s="230"/>
      <c r="AN38" s="230"/>
      <c r="AO38" s="375"/>
      <c r="AP38" s="230">
        <v>0</v>
      </c>
      <c r="AQ38" s="230">
        <v>0</v>
      </c>
      <c r="AR38" s="230">
        <v>0</v>
      </c>
      <c r="AS38" s="230">
        <v>0</v>
      </c>
      <c r="AT38" s="230">
        <v>73084985.469999999</v>
      </c>
      <c r="AU38" s="230">
        <v>73084985.469999999</v>
      </c>
      <c r="AV38" s="230"/>
      <c r="AW38" s="230"/>
      <c r="AX38" s="376"/>
    </row>
    <row r="39" spans="1:50" ht="62.1" customHeight="1">
      <c r="A39" s="375"/>
      <c r="B39" s="402"/>
      <c r="C39" s="481"/>
      <c r="D39" s="408" t="s">
        <v>271</v>
      </c>
      <c r="E39" s="375"/>
      <c r="F39" s="462"/>
      <c r="G39" s="375"/>
      <c r="H39" s="496" t="s">
        <v>272</v>
      </c>
      <c r="I39" s="408" t="s">
        <v>273</v>
      </c>
      <c r="J39" s="493">
        <v>0.2</v>
      </c>
      <c r="K39" s="58" t="s">
        <v>364</v>
      </c>
      <c r="L39" s="402"/>
      <c r="M39" s="446" t="s">
        <v>425</v>
      </c>
      <c r="N39" s="63">
        <v>1</v>
      </c>
      <c r="O39" s="66">
        <v>0</v>
      </c>
      <c r="P39" s="66">
        <v>0</v>
      </c>
      <c r="Q39" s="66">
        <v>0.2</v>
      </c>
      <c r="R39" s="66"/>
      <c r="S39" s="66"/>
      <c r="T39" s="66"/>
      <c r="U39" s="78">
        <v>45673</v>
      </c>
      <c r="V39" s="79">
        <v>46022</v>
      </c>
      <c r="W39" s="62">
        <f>_xlfn.DAYS(V39,U39)</f>
        <v>349</v>
      </c>
      <c r="X39" s="437"/>
      <c r="Y39" s="409"/>
      <c r="Z39" s="409"/>
      <c r="AA39" s="434"/>
      <c r="AB39" s="375"/>
      <c r="AC39" s="80" t="s">
        <v>442</v>
      </c>
      <c r="AD39" s="95" t="s">
        <v>470</v>
      </c>
      <c r="AE39" s="93">
        <v>17500000</v>
      </c>
      <c r="AF39" s="89" t="s">
        <v>456</v>
      </c>
      <c r="AG39" s="90" t="s">
        <v>458</v>
      </c>
      <c r="AH39" s="89"/>
      <c r="AI39" s="387">
        <v>0</v>
      </c>
      <c r="AJ39" s="387">
        <v>0</v>
      </c>
      <c r="AK39" s="387">
        <v>0</v>
      </c>
      <c r="AL39" s="387">
        <v>877135971</v>
      </c>
      <c r="AM39" s="387"/>
      <c r="AN39" s="387"/>
      <c r="AO39" s="375"/>
      <c r="AP39" s="387">
        <v>0</v>
      </c>
      <c r="AQ39" s="387">
        <v>0</v>
      </c>
      <c r="AR39" s="387">
        <v>0</v>
      </c>
      <c r="AS39" s="387">
        <v>0</v>
      </c>
      <c r="AT39" s="387">
        <v>877135971</v>
      </c>
      <c r="AU39" s="387">
        <v>877135971</v>
      </c>
      <c r="AV39" s="387"/>
      <c r="AW39" s="387"/>
      <c r="AX39" s="374" t="s">
        <v>635</v>
      </c>
    </row>
    <row r="40" spans="1:50" ht="62.1" customHeight="1">
      <c r="A40" s="376"/>
      <c r="B40" s="403"/>
      <c r="C40" s="482"/>
      <c r="D40" s="376"/>
      <c r="E40" s="376"/>
      <c r="F40" s="463"/>
      <c r="G40" s="376"/>
      <c r="H40" s="497"/>
      <c r="I40" s="376"/>
      <c r="J40" s="495"/>
      <c r="K40" s="58" t="s">
        <v>365</v>
      </c>
      <c r="L40" s="403"/>
      <c r="M40" s="448"/>
      <c r="N40" s="63">
        <v>12</v>
      </c>
      <c r="O40" s="66">
        <v>2</v>
      </c>
      <c r="P40" s="66">
        <v>2</v>
      </c>
      <c r="Q40" s="66">
        <v>5</v>
      </c>
      <c r="R40" s="66"/>
      <c r="S40" s="66"/>
      <c r="T40" s="66"/>
      <c r="U40" s="78">
        <v>45673</v>
      </c>
      <c r="V40" s="79">
        <v>46022</v>
      </c>
      <c r="W40" s="62">
        <f>_xlfn.DAYS(V40,U40)</f>
        <v>349</v>
      </c>
      <c r="X40" s="437"/>
      <c r="Y40" s="409"/>
      <c r="Z40" s="409"/>
      <c r="AA40" s="435"/>
      <c r="AB40" s="376"/>
      <c r="AC40" s="80" t="s">
        <v>442</v>
      </c>
      <c r="AD40" s="95" t="s">
        <v>470</v>
      </c>
      <c r="AE40" s="93">
        <v>17500000</v>
      </c>
      <c r="AF40" s="89" t="s">
        <v>456</v>
      </c>
      <c r="AG40" s="90" t="s">
        <v>458</v>
      </c>
      <c r="AH40" s="89"/>
      <c r="AI40" s="388"/>
      <c r="AJ40" s="388"/>
      <c r="AK40" s="388"/>
      <c r="AL40" s="388"/>
      <c r="AM40" s="388"/>
      <c r="AN40" s="388"/>
      <c r="AO40" s="376"/>
      <c r="AP40" s="388"/>
      <c r="AQ40" s="388"/>
      <c r="AR40" s="388"/>
      <c r="AS40" s="388"/>
      <c r="AT40" s="388"/>
      <c r="AU40" s="388"/>
      <c r="AV40" s="388"/>
      <c r="AW40" s="388"/>
      <c r="AX40" s="376"/>
    </row>
    <row r="41" spans="1:50" s="119" customFormat="1" ht="16.5" customHeight="1">
      <c r="A41" s="200"/>
      <c r="B41" s="200"/>
      <c r="C41" s="218"/>
      <c r="D41" s="208"/>
      <c r="E41" s="200"/>
      <c r="F41" s="202"/>
      <c r="G41" s="200"/>
      <c r="H41" s="219"/>
      <c r="I41" s="200"/>
      <c r="J41" s="220"/>
      <c r="K41" s="221"/>
      <c r="L41" s="200"/>
      <c r="M41" s="200"/>
      <c r="N41" s="222"/>
      <c r="O41" s="223"/>
      <c r="P41" s="223"/>
      <c r="Q41" s="223"/>
      <c r="R41" s="223"/>
      <c r="S41" s="223"/>
      <c r="T41" s="223"/>
      <c r="U41" s="224"/>
      <c r="V41" s="213"/>
      <c r="W41" s="212"/>
      <c r="X41" s="437"/>
      <c r="Y41" s="409"/>
      <c r="Z41" s="409"/>
      <c r="AA41" s="208"/>
      <c r="AB41" s="200"/>
      <c r="AC41" s="210"/>
      <c r="AD41" s="225"/>
      <c r="AE41" s="226"/>
      <c r="AF41" s="227"/>
      <c r="AG41" s="228"/>
      <c r="AH41" s="227"/>
      <c r="AO41" s="229"/>
      <c r="AP41" s="118"/>
      <c r="AQ41" s="118"/>
      <c r="AR41" s="118"/>
      <c r="AS41" s="118"/>
      <c r="AX41" s="208"/>
    </row>
    <row r="42" spans="1:50" ht="48.95" customHeight="1">
      <c r="A42" s="429" t="s">
        <v>274</v>
      </c>
      <c r="B42" s="410" t="s">
        <v>275</v>
      </c>
      <c r="C42" s="485" t="s">
        <v>276</v>
      </c>
      <c r="D42" s="488" t="s">
        <v>277</v>
      </c>
      <c r="E42" s="408" t="s">
        <v>278</v>
      </c>
      <c r="F42" s="461">
        <v>2024130010100</v>
      </c>
      <c r="G42" s="408" t="s">
        <v>279</v>
      </c>
      <c r="H42" s="429" t="s">
        <v>280</v>
      </c>
      <c r="I42" s="429" t="s">
        <v>281</v>
      </c>
      <c r="J42" s="483">
        <v>0.5</v>
      </c>
      <c r="K42" s="59" t="s">
        <v>366</v>
      </c>
      <c r="L42" s="410" t="s">
        <v>614</v>
      </c>
      <c r="M42" s="446" t="s">
        <v>426</v>
      </c>
      <c r="N42" s="63">
        <v>250</v>
      </c>
      <c r="O42" s="66">
        <v>186</v>
      </c>
      <c r="P42" s="64">
        <v>58</v>
      </c>
      <c r="Q42" s="64">
        <v>259</v>
      </c>
      <c r="R42" s="64"/>
      <c r="S42" s="64"/>
      <c r="T42" s="64"/>
      <c r="U42" s="78">
        <v>45673</v>
      </c>
      <c r="V42" s="79">
        <v>46022</v>
      </c>
      <c r="W42" s="62">
        <f t="shared" ref="W42:W100" si="5">_xlfn.DAYS(V42,U42)</f>
        <v>349</v>
      </c>
      <c r="X42" s="437"/>
      <c r="Y42" s="409"/>
      <c r="Z42" s="409"/>
      <c r="AA42" s="433" t="s">
        <v>440</v>
      </c>
      <c r="AB42" s="408" t="s">
        <v>441</v>
      </c>
      <c r="AC42" s="80" t="s">
        <v>442</v>
      </c>
      <c r="AD42" s="54" t="s">
        <v>471</v>
      </c>
      <c r="AE42" s="96">
        <v>60000000</v>
      </c>
      <c r="AF42" s="62" t="s">
        <v>456</v>
      </c>
      <c r="AG42" s="97" t="s">
        <v>458</v>
      </c>
      <c r="AH42" s="79">
        <v>45695</v>
      </c>
      <c r="AI42" s="387">
        <v>0</v>
      </c>
      <c r="AJ42" s="387">
        <v>0</v>
      </c>
      <c r="AK42" s="387">
        <v>800000000</v>
      </c>
      <c r="AL42" s="387">
        <v>800000000</v>
      </c>
      <c r="AM42" s="387"/>
      <c r="AN42" s="236" t="s">
        <v>618</v>
      </c>
      <c r="AO42" s="425" t="s">
        <v>279</v>
      </c>
      <c r="AP42" s="387">
        <v>0</v>
      </c>
      <c r="AQ42" s="387">
        <v>0</v>
      </c>
      <c r="AR42" s="387">
        <v>0</v>
      </c>
      <c r="AS42" s="387">
        <v>0</v>
      </c>
      <c r="AT42" s="387">
        <v>0</v>
      </c>
      <c r="AU42" s="387">
        <v>0</v>
      </c>
      <c r="AV42" s="387"/>
      <c r="AW42" s="387"/>
      <c r="AX42" s="379" t="s">
        <v>636</v>
      </c>
    </row>
    <row r="43" spans="1:50" ht="48.95" customHeight="1">
      <c r="A43" s="383"/>
      <c r="B43" s="411"/>
      <c r="C43" s="486"/>
      <c r="D43" s="380"/>
      <c r="E43" s="375"/>
      <c r="F43" s="462"/>
      <c r="G43" s="375"/>
      <c r="H43" s="383"/>
      <c r="I43" s="383"/>
      <c r="J43" s="484"/>
      <c r="K43" s="59" t="s">
        <v>367</v>
      </c>
      <c r="L43" s="411"/>
      <c r="M43" s="448"/>
      <c r="N43" s="63">
        <v>4</v>
      </c>
      <c r="O43" s="66">
        <v>10</v>
      </c>
      <c r="P43" s="64">
        <v>0</v>
      </c>
      <c r="Q43" s="64">
        <v>8</v>
      </c>
      <c r="R43" s="64"/>
      <c r="S43" s="64"/>
      <c r="T43" s="64"/>
      <c r="U43" s="78">
        <v>45673</v>
      </c>
      <c r="V43" s="79">
        <v>46022</v>
      </c>
      <c r="W43" s="62">
        <f t="shared" si="5"/>
        <v>349</v>
      </c>
      <c r="X43" s="437"/>
      <c r="Y43" s="409"/>
      <c r="Z43" s="409"/>
      <c r="AA43" s="434"/>
      <c r="AB43" s="376"/>
      <c r="AC43" s="80" t="s">
        <v>442</v>
      </c>
      <c r="AD43" s="54" t="s">
        <v>472</v>
      </c>
      <c r="AE43" s="96">
        <v>20000000</v>
      </c>
      <c r="AF43" s="62" t="s">
        <v>456</v>
      </c>
      <c r="AG43" s="97" t="s">
        <v>458</v>
      </c>
      <c r="AH43" s="79">
        <v>45720</v>
      </c>
      <c r="AI43" s="388">
        <v>443746360</v>
      </c>
      <c r="AJ43" s="388">
        <v>443746360</v>
      </c>
      <c r="AK43" s="388">
        <v>443746360</v>
      </c>
      <c r="AL43" s="388">
        <v>443746360</v>
      </c>
      <c r="AM43" s="388"/>
      <c r="AN43" s="236" t="s">
        <v>625</v>
      </c>
      <c r="AO43" s="425"/>
      <c r="AP43" s="388"/>
      <c r="AQ43" s="388"/>
      <c r="AR43" s="388"/>
      <c r="AS43" s="388"/>
      <c r="AT43" s="388"/>
      <c r="AU43" s="388"/>
      <c r="AV43" s="388"/>
      <c r="AW43" s="388"/>
      <c r="AX43" s="380"/>
    </row>
    <row r="44" spans="1:50" ht="48.95" customHeight="1">
      <c r="A44" s="383"/>
      <c r="B44" s="411"/>
      <c r="C44" s="486"/>
      <c r="D44" s="489" t="s">
        <v>282</v>
      </c>
      <c r="E44" s="375"/>
      <c r="F44" s="462"/>
      <c r="G44" s="375"/>
      <c r="H44" s="383"/>
      <c r="I44" s="383"/>
      <c r="J44" s="483">
        <v>0.25</v>
      </c>
      <c r="K44" s="59" t="s">
        <v>368</v>
      </c>
      <c r="L44" s="411"/>
      <c r="M44" s="446" t="s">
        <v>426</v>
      </c>
      <c r="N44" s="63">
        <v>25</v>
      </c>
      <c r="O44" s="66">
        <v>13</v>
      </c>
      <c r="P44" s="66">
        <v>1</v>
      </c>
      <c r="Q44" s="66">
        <v>11</v>
      </c>
      <c r="R44" s="66"/>
      <c r="S44" s="66"/>
      <c r="T44" s="66"/>
      <c r="U44" s="78">
        <v>45673</v>
      </c>
      <c r="V44" s="79">
        <v>46022</v>
      </c>
      <c r="W44" s="62">
        <f t="shared" si="5"/>
        <v>349</v>
      </c>
      <c r="X44" s="437"/>
      <c r="Y44" s="409"/>
      <c r="Z44" s="409"/>
      <c r="AA44" s="434"/>
      <c r="AB44" s="408" t="s">
        <v>443</v>
      </c>
      <c r="AC44" s="80" t="s">
        <v>442</v>
      </c>
      <c r="AD44" s="62" t="s">
        <v>473</v>
      </c>
      <c r="AE44" s="96">
        <v>84325552</v>
      </c>
      <c r="AF44" s="62" t="s">
        <v>474</v>
      </c>
      <c r="AG44" s="97" t="s">
        <v>458</v>
      </c>
      <c r="AH44" s="79"/>
      <c r="AI44" s="387">
        <v>698898716</v>
      </c>
      <c r="AJ44" s="387">
        <v>698898716</v>
      </c>
      <c r="AK44" s="387">
        <v>698898716</v>
      </c>
      <c r="AL44" s="387">
        <v>698898716</v>
      </c>
      <c r="AM44" s="387"/>
      <c r="AN44" s="390" t="s">
        <v>624</v>
      </c>
      <c r="AO44" s="425"/>
      <c r="AP44" s="387">
        <v>0</v>
      </c>
      <c r="AQ44" s="387">
        <v>0</v>
      </c>
      <c r="AR44" s="387">
        <v>0</v>
      </c>
      <c r="AS44" s="387">
        <v>0</v>
      </c>
      <c r="AT44" s="387">
        <v>0</v>
      </c>
      <c r="AU44" s="387">
        <v>0</v>
      </c>
      <c r="AV44" s="387"/>
      <c r="AW44" s="387"/>
      <c r="AX44" s="374" t="s">
        <v>637</v>
      </c>
    </row>
    <row r="45" spans="1:50" ht="48.95" customHeight="1">
      <c r="A45" s="383"/>
      <c r="B45" s="411"/>
      <c r="C45" s="486"/>
      <c r="D45" s="381"/>
      <c r="E45" s="375"/>
      <c r="F45" s="462"/>
      <c r="G45" s="375"/>
      <c r="H45" s="384"/>
      <c r="I45" s="384"/>
      <c r="J45" s="484"/>
      <c r="K45" s="59" t="s">
        <v>369</v>
      </c>
      <c r="L45" s="411"/>
      <c r="M45" s="448"/>
      <c r="N45" s="63">
        <v>12</v>
      </c>
      <c r="O45" s="66">
        <v>3</v>
      </c>
      <c r="P45" s="66">
        <v>1</v>
      </c>
      <c r="Q45" s="66">
        <v>5</v>
      </c>
      <c r="R45" s="66"/>
      <c r="S45" s="66"/>
      <c r="T45" s="66"/>
      <c r="U45" s="78">
        <v>45673</v>
      </c>
      <c r="V45" s="79">
        <v>46022</v>
      </c>
      <c r="W45" s="62">
        <f t="shared" si="5"/>
        <v>349</v>
      </c>
      <c r="X45" s="437"/>
      <c r="Y45" s="409"/>
      <c r="Z45" s="409"/>
      <c r="AA45" s="435"/>
      <c r="AB45" s="376"/>
      <c r="AC45" s="80" t="s">
        <v>442</v>
      </c>
      <c r="AD45" s="62" t="s">
        <v>473</v>
      </c>
      <c r="AE45" s="98">
        <v>698898716</v>
      </c>
      <c r="AF45" s="62" t="s">
        <v>474</v>
      </c>
      <c r="AG45" s="62" t="s">
        <v>61</v>
      </c>
      <c r="AH45" s="79"/>
      <c r="AI45" s="388"/>
      <c r="AJ45" s="388"/>
      <c r="AK45" s="388"/>
      <c r="AL45" s="388"/>
      <c r="AM45" s="388"/>
      <c r="AN45" s="391"/>
      <c r="AO45" s="425"/>
      <c r="AP45" s="388"/>
      <c r="AQ45" s="388"/>
      <c r="AR45" s="388"/>
      <c r="AS45" s="388"/>
      <c r="AT45" s="388"/>
      <c r="AU45" s="388"/>
      <c r="AV45" s="388"/>
      <c r="AW45" s="388"/>
      <c r="AX45" s="381"/>
    </row>
    <row r="46" spans="1:50" ht="48.95" customHeight="1">
      <c r="A46" s="383"/>
      <c r="B46" s="411"/>
      <c r="C46" s="486"/>
      <c r="D46" s="489" t="s">
        <v>283</v>
      </c>
      <c r="E46" s="375"/>
      <c r="F46" s="462"/>
      <c r="G46" s="375"/>
      <c r="H46" s="408" t="s">
        <v>284</v>
      </c>
      <c r="I46" s="429" t="s">
        <v>285</v>
      </c>
      <c r="J46" s="464">
        <v>0.15</v>
      </c>
      <c r="K46" s="59" t="s">
        <v>370</v>
      </c>
      <c r="L46" s="411"/>
      <c r="M46" s="408" t="s">
        <v>425</v>
      </c>
      <c r="N46" s="63">
        <v>1</v>
      </c>
      <c r="O46" s="66">
        <v>1</v>
      </c>
      <c r="P46" s="66">
        <v>1</v>
      </c>
      <c r="Q46" s="66">
        <v>0</v>
      </c>
      <c r="R46" s="66"/>
      <c r="S46" s="66"/>
      <c r="T46" s="66"/>
      <c r="U46" s="78">
        <v>45673</v>
      </c>
      <c r="V46" s="79">
        <v>46022</v>
      </c>
      <c r="W46" s="62">
        <f t="shared" si="5"/>
        <v>349</v>
      </c>
      <c r="X46" s="437"/>
      <c r="Y46" s="409"/>
      <c r="Z46" s="409"/>
      <c r="AA46" s="433" t="s">
        <v>444</v>
      </c>
      <c r="AB46" s="408" t="s">
        <v>445</v>
      </c>
      <c r="AC46" s="80" t="s">
        <v>442</v>
      </c>
      <c r="AD46" s="62"/>
      <c r="AE46" s="99"/>
      <c r="AF46" s="62"/>
      <c r="AG46" s="62"/>
      <c r="AH46" s="79"/>
      <c r="AI46" s="387">
        <v>344325552</v>
      </c>
      <c r="AJ46" s="387">
        <v>344325552</v>
      </c>
      <c r="AK46" s="387">
        <v>344325552</v>
      </c>
      <c r="AL46" s="387">
        <v>344325552</v>
      </c>
      <c r="AM46" s="387"/>
      <c r="AN46" s="389" t="s">
        <v>458</v>
      </c>
      <c r="AO46" s="425"/>
      <c r="AP46" s="387">
        <v>0</v>
      </c>
      <c r="AQ46" s="387">
        <v>0</v>
      </c>
      <c r="AR46" s="387">
        <v>698898716</v>
      </c>
      <c r="AS46" s="387">
        <v>698898717</v>
      </c>
      <c r="AT46" s="387">
        <v>698898718</v>
      </c>
      <c r="AU46" s="387">
        <v>698898719</v>
      </c>
      <c r="AV46" s="387"/>
      <c r="AW46" s="387"/>
      <c r="AX46" s="374" t="s">
        <v>638</v>
      </c>
    </row>
    <row r="47" spans="1:50" ht="48.95" customHeight="1">
      <c r="A47" s="383"/>
      <c r="B47" s="411"/>
      <c r="C47" s="486"/>
      <c r="D47" s="381"/>
      <c r="E47" s="375"/>
      <c r="F47" s="462"/>
      <c r="G47" s="375"/>
      <c r="H47" s="375"/>
      <c r="I47" s="384"/>
      <c r="J47" s="466"/>
      <c r="K47" s="59" t="s">
        <v>371</v>
      </c>
      <c r="L47" s="411"/>
      <c r="M47" s="376"/>
      <c r="N47" s="63">
        <v>1</v>
      </c>
      <c r="O47" s="66">
        <v>0</v>
      </c>
      <c r="P47" s="66">
        <v>1</v>
      </c>
      <c r="Q47" s="66">
        <v>0</v>
      </c>
      <c r="R47" s="66"/>
      <c r="S47" s="66"/>
      <c r="T47" s="66"/>
      <c r="U47" s="78">
        <v>45673</v>
      </c>
      <c r="V47" s="79">
        <v>46022</v>
      </c>
      <c r="W47" s="62">
        <f t="shared" si="5"/>
        <v>349</v>
      </c>
      <c r="X47" s="437"/>
      <c r="Y47" s="409"/>
      <c r="Z47" s="409"/>
      <c r="AA47" s="435"/>
      <c r="AB47" s="376"/>
      <c r="AC47" s="80" t="s">
        <v>442</v>
      </c>
      <c r="AD47" s="62"/>
      <c r="AE47" s="86"/>
      <c r="AF47" s="62"/>
      <c r="AG47" s="62"/>
      <c r="AH47" s="79"/>
      <c r="AI47" s="388"/>
      <c r="AJ47" s="388"/>
      <c r="AK47" s="388"/>
      <c r="AL47" s="388"/>
      <c r="AM47" s="388"/>
      <c r="AN47" s="389"/>
      <c r="AO47" s="425"/>
      <c r="AP47" s="388"/>
      <c r="AQ47" s="388"/>
      <c r="AR47" s="388"/>
      <c r="AS47" s="388"/>
      <c r="AT47" s="388"/>
      <c r="AU47" s="388"/>
      <c r="AV47" s="388"/>
      <c r="AW47" s="388"/>
      <c r="AX47" s="381"/>
    </row>
    <row r="48" spans="1:50" ht="48.95" customHeight="1">
      <c r="A48" s="383"/>
      <c r="B48" s="411"/>
      <c r="C48" s="486"/>
      <c r="D48" s="489" t="s">
        <v>286</v>
      </c>
      <c r="E48" s="375"/>
      <c r="F48" s="462"/>
      <c r="G48" s="375"/>
      <c r="H48" s="375"/>
      <c r="I48" s="393" t="s">
        <v>287</v>
      </c>
      <c r="J48" s="464">
        <v>0.1</v>
      </c>
      <c r="K48" s="59" t="s">
        <v>372</v>
      </c>
      <c r="L48" s="411"/>
      <c r="M48" s="408" t="s">
        <v>427</v>
      </c>
      <c r="N48" s="69">
        <v>50</v>
      </c>
      <c r="O48" s="70">
        <v>0</v>
      </c>
      <c r="P48" s="70">
        <v>120</v>
      </c>
      <c r="Q48" s="70">
        <v>0</v>
      </c>
      <c r="R48" s="70"/>
      <c r="S48" s="70"/>
      <c r="T48" s="70"/>
      <c r="U48" s="78">
        <v>45673</v>
      </c>
      <c r="V48" s="79">
        <v>46022</v>
      </c>
      <c r="W48" s="62">
        <f t="shared" si="5"/>
        <v>349</v>
      </c>
      <c r="X48" s="437"/>
      <c r="Y48" s="409"/>
      <c r="Z48" s="409"/>
      <c r="AA48" s="433" t="s">
        <v>446</v>
      </c>
      <c r="AB48" s="408" t="s">
        <v>447</v>
      </c>
      <c r="AC48" s="80" t="s">
        <v>442</v>
      </c>
      <c r="AD48" s="62"/>
      <c r="AE48" s="62"/>
      <c r="AF48" s="62"/>
      <c r="AG48" s="62"/>
      <c r="AH48" s="79"/>
      <c r="AI48" s="387">
        <v>0</v>
      </c>
      <c r="AJ48" s="387">
        <v>0</v>
      </c>
      <c r="AK48" s="387">
        <v>2</v>
      </c>
      <c r="AL48" s="387">
        <v>2</v>
      </c>
      <c r="AM48" s="387"/>
      <c r="AN48" s="389" t="s">
        <v>626</v>
      </c>
      <c r="AO48" s="425"/>
      <c r="AP48" s="387">
        <v>0</v>
      </c>
      <c r="AQ48" s="387">
        <v>0</v>
      </c>
      <c r="AR48" s="387">
        <v>344325552</v>
      </c>
      <c r="AS48" s="387">
        <v>344325552</v>
      </c>
      <c r="AT48" s="387">
        <v>344325553</v>
      </c>
      <c r="AU48" s="387">
        <v>344325554</v>
      </c>
      <c r="AV48" s="387"/>
      <c r="AW48" s="387"/>
      <c r="AX48" s="374" t="s">
        <v>639</v>
      </c>
    </row>
    <row r="49" spans="1:50" ht="48.95" customHeight="1">
      <c r="A49" s="384"/>
      <c r="B49" s="412"/>
      <c r="C49" s="487"/>
      <c r="D49" s="381"/>
      <c r="E49" s="376"/>
      <c r="F49" s="463"/>
      <c r="G49" s="376"/>
      <c r="H49" s="376"/>
      <c r="I49" s="394"/>
      <c r="J49" s="466"/>
      <c r="K49" s="59" t="s">
        <v>373</v>
      </c>
      <c r="L49" s="412"/>
      <c r="M49" s="376"/>
      <c r="N49" s="69">
        <v>50</v>
      </c>
      <c r="O49" s="70">
        <v>0</v>
      </c>
      <c r="P49" s="70">
        <v>120</v>
      </c>
      <c r="Q49" s="70">
        <v>0</v>
      </c>
      <c r="R49" s="70"/>
      <c r="S49" s="70"/>
      <c r="T49" s="70"/>
      <c r="U49" s="78">
        <v>45673</v>
      </c>
      <c r="V49" s="79">
        <v>46022</v>
      </c>
      <c r="W49" s="62">
        <f t="shared" si="5"/>
        <v>349</v>
      </c>
      <c r="X49" s="437"/>
      <c r="Y49" s="409"/>
      <c r="Z49" s="409"/>
      <c r="AA49" s="435"/>
      <c r="AB49" s="375"/>
      <c r="AC49" s="80" t="s">
        <v>442</v>
      </c>
      <c r="AD49" s="62"/>
      <c r="AE49" s="86"/>
      <c r="AF49" s="62"/>
      <c r="AG49" s="62"/>
      <c r="AH49" s="79"/>
      <c r="AI49" s="388"/>
      <c r="AJ49" s="388"/>
      <c r="AK49" s="388"/>
      <c r="AL49" s="388"/>
      <c r="AM49" s="388"/>
      <c r="AN49" s="389"/>
      <c r="AO49" s="425"/>
      <c r="AP49" s="388"/>
      <c r="AQ49" s="388"/>
      <c r="AR49" s="388"/>
      <c r="AS49" s="388"/>
      <c r="AT49" s="388"/>
      <c r="AU49" s="388"/>
      <c r="AV49" s="388"/>
      <c r="AW49" s="388"/>
      <c r="AX49" s="381"/>
    </row>
    <row r="50" spans="1:50" s="119" customFormat="1">
      <c r="A50" s="200"/>
      <c r="B50" s="200"/>
      <c r="C50" s="218"/>
      <c r="D50" s="231"/>
      <c r="E50" s="200"/>
      <c r="F50" s="202"/>
      <c r="G50" s="200"/>
      <c r="H50" s="200"/>
      <c r="I50" s="203"/>
      <c r="J50" s="204"/>
      <c r="K50" s="232"/>
      <c r="L50" s="200"/>
      <c r="M50" s="200"/>
      <c r="N50" s="233"/>
      <c r="O50" s="234"/>
      <c r="P50" s="234"/>
      <c r="Q50" s="234"/>
      <c r="R50" s="234"/>
      <c r="S50" s="234"/>
      <c r="T50" s="234"/>
      <c r="U50" s="224"/>
      <c r="V50" s="213"/>
      <c r="W50" s="212"/>
      <c r="X50" s="437"/>
      <c r="Y50" s="409"/>
      <c r="Z50" s="409"/>
      <c r="AA50" s="208"/>
      <c r="AB50" s="375"/>
      <c r="AC50" s="210"/>
      <c r="AD50" s="212"/>
      <c r="AE50" s="211"/>
      <c r="AF50" s="212"/>
      <c r="AG50" s="212"/>
      <c r="AH50" s="213"/>
      <c r="AO50" s="235"/>
      <c r="AP50" s="118"/>
      <c r="AQ50" s="118"/>
      <c r="AR50" s="118"/>
      <c r="AS50" s="118"/>
      <c r="AX50" s="231"/>
    </row>
    <row r="51" spans="1:50" ht="71.25" customHeight="1">
      <c r="A51" s="429" t="s">
        <v>274</v>
      </c>
      <c r="B51" s="413" t="s">
        <v>288</v>
      </c>
      <c r="C51" s="480" t="s">
        <v>289</v>
      </c>
      <c r="D51" s="429" t="s">
        <v>290</v>
      </c>
      <c r="E51" s="408" t="s">
        <v>291</v>
      </c>
      <c r="F51" s="461">
        <v>2024130010113</v>
      </c>
      <c r="G51" s="408" t="s">
        <v>292</v>
      </c>
      <c r="H51" s="408" t="s">
        <v>293</v>
      </c>
      <c r="I51" s="408" t="s">
        <v>294</v>
      </c>
      <c r="J51" s="467">
        <v>0.19019644256936799</v>
      </c>
      <c r="K51" s="58" t="s">
        <v>374</v>
      </c>
      <c r="L51" s="413" t="s">
        <v>614</v>
      </c>
      <c r="M51" s="446" t="s">
        <v>428</v>
      </c>
      <c r="N51" s="71">
        <v>1</v>
      </c>
      <c r="O51" s="70">
        <v>1</v>
      </c>
      <c r="P51" s="72">
        <v>1</v>
      </c>
      <c r="Q51" s="72">
        <v>1</v>
      </c>
      <c r="R51" s="72"/>
      <c r="S51" s="72"/>
      <c r="T51" s="72"/>
      <c r="U51" s="78">
        <v>45673</v>
      </c>
      <c r="V51" s="79">
        <v>46022</v>
      </c>
      <c r="W51" s="62">
        <f t="shared" si="5"/>
        <v>349</v>
      </c>
      <c r="X51" s="437"/>
      <c r="Y51" s="409"/>
      <c r="Z51" s="409"/>
      <c r="AA51" s="433" t="s">
        <v>446</v>
      </c>
      <c r="AB51" s="375"/>
      <c r="AC51" s="80" t="s">
        <v>442</v>
      </c>
      <c r="AD51" s="54" t="s">
        <v>475</v>
      </c>
      <c r="AE51" s="85">
        <v>52800000</v>
      </c>
      <c r="AF51" s="62" t="s">
        <v>456</v>
      </c>
      <c r="AG51" s="90" t="s">
        <v>458</v>
      </c>
      <c r="AH51" s="79">
        <v>45701</v>
      </c>
      <c r="AI51" s="230">
        <v>0</v>
      </c>
      <c r="AJ51" s="230">
        <v>0</v>
      </c>
      <c r="AK51" s="230">
        <v>1204295858.47</v>
      </c>
      <c r="AL51" s="230">
        <v>1204295858.47</v>
      </c>
      <c r="AM51" s="230"/>
      <c r="AN51" s="238" t="s">
        <v>618</v>
      </c>
      <c r="AO51" s="408" t="s">
        <v>291</v>
      </c>
      <c r="AP51" s="239">
        <v>0</v>
      </c>
      <c r="AQ51" s="239">
        <v>0</v>
      </c>
      <c r="AR51" s="239">
        <v>0</v>
      </c>
      <c r="AS51" s="239">
        <v>0</v>
      </c>
      <c r="AT51" s="239">
        <v>0</v>
      </c>
      <c r="AU51" s="239">
        <v>0</v>
      </c>
      <c r="AV51" s="239"/>
      <c r="AW51" s="239"/>
      <c r="AX51" s="382" t="s">
        <v>640</v>
      </c>
    </row>
    <row r="52" spans="1:50" ht="30.75" customHeight="1">
      <c r="A52" s="383"/>
      <c r="B52" s="414"/>
      <c r="C52" s="481"/>
      <c r="D52" s="383"/>
      <c r="E52" s="375"/>
      <c r="F52" s="462"/>
      <c r="G52" s="375"/>
      <c r="H52" s="375"/>
      <c r="I52" s="375"/>
      <c r="J52" s="469"/>
      <c r="K52" s="58" t="s">
        <v>375</v>
      </c>
      <c r="L52" s="414"/>
      <c r="M52" s="447"/>
      <c r="N52" s="73">
        <v>1800</v>
      </c>
      <c r="O52" s="70">
        <v>0</v>
      </c>
      <c r="P52" s="72">
        <v>1</v>
      </c>
      <c r="Q52" s="72">
        <v>0</v>
      </c>
      <c r="R52" s="72"/>
      <c r="S52" s="72"/>
      <c r="T52" s="72"/>
      <c r="U52" s="78">
        <v>45673</v>
      </c>
      <c r="V52" s="79">
        <v>46022</v>
      </c>
      <c r="W52" s="62">
        <f t="shared" si="5"/>
        <v>349</v>
      </c>
      <c r="X52" s="437"/>
      <c r="Y52" s="409"/>
      <c r="Z52" s="409"/>
      <c r="AA52" s="434"/>
      <c r="AB52" s="375"/>
      <c r="AC52" s="80" t="s">
        <v>442</v>
      </c>
      <c r="AD52" s="54" t="s">
        <v>476</v>
      </c>
      <c r="AE52" s="85">
        <v>552321584</v>
      </c>
      <c r="AF52" s="62" t="s">
        <v>477</v>
      </c>
      <c r="AG52" s="62" t="s">
        <v>61</v>
      </c>
      <c r="AH52" s="79"/>
      <c r="AI52" s="230">
        <v>0</v>
      </c>
      <c r="AJ52" s="230">
        <v>0</v>
      </c>
      <c r="AK52" s="230">
        <v>108572752.77</v>
      </c>
      <c r="AL52" s="230">
        <v>108572752.77</v>
      </c>
      <c r="AM52" s="230"/>
      <c r="AN52" s="238" t="s">
        <v>626</v>
      </c>
      <c r="AO52" s="375"/>
      <c r="AP52" s="239">
        <v>0</v>
      </c>
      <c r="AQ52" s="239">
        <v>0</v>
      </c>
      <c r="AR52" s="239">
        <v>0</v>
      </c>
      <c r="AS52" s="239">
        <v>0</v>
      </c>
      <c r="AT52" s="239">
        <v>0</v>
      </c>
      <c r="AU52" s="239">
        <v>0</v>
      </c>
      <c r="AV52" s="239"/>
      <c r="AW52" s="239"/>
      <c r="AX52" s="383"/>
    </row>
    <row r="53" spans="1:50" ht="25.5">
      <c r="A53" s="383"/>
      <c r="B53" s="414"/>
      <c r="C53" s="481"/>
      <c r="D53" s="383"/>
      <c r="E53" s="375"/>
      <c r="F53" s="462"/>
      <c r="G53" s="375"/>
      <c r="H53" s="375"/>
      <c r="I53" s="375"/>
      <c r="J53" s="469"/>
      <c r="K53" s="58" t="s">
        <v>376</v>
      </c>
      <c r="L53" s="414"/>
      <c r="M53" s="447"/>
      <c r="N53" s="71">
        <v>1</v>
      </c>
      <c r="O53" s="70">
        <v>0</v>
      </c>
      <c r="P53" s="72">
        <v>0.3</v>
      </c>
      <c r="Q53" s="72">
        <v>0.4</v>
      </c>
      <c r="R53" s="72"/>
      <c r="S53" s="72"/>
      <c r="T53" s="72"/>
      <c r="U53" s="78">
        <v>45673</v>
      </c>
      <c r="V53" s="79">
        <v>46022</v>
      </c>
      <c r="W53" s="62">
        <f t="shared" si="5"/>
        <v>349</v>
      </c>
      <c r="X53" s="437"/>
      <c r="Y53" s="409"/>
      <c r="Z53" s="409"/>
      <c r="AA53" s="434"/>
      <c r="AB53" s="375"/>
      <c r="AC53" s="80" t="s">
        <v>442</v>
      </c>
      <c r="AD53" s="54"/>
      <c r="AE53" s="85"/>
      <c r="AF53" s="62"/>
      <c r="AG53" s="100"/>
      <c r="AH53" s="100"/>
      <c r="AI53" s="230">
        <v>552321586</v>
      </c>
      <c r="AJ53" s="230">
        <v>552321586</v>
      </c>
      <c r="AK53" s="230">
        <v>552321586</v>
      </c>
      <c r="AL53" s="230">
        <v>552321586</v>
      </c>
      <c r="AM53" s="230"/>
      <c r="AN53" s="238" t="s">
        <v>624</v>
      </c>
      <c r="AO53" s="375"/>
      <c r="AP53" s="239">
        <v>0</v>
      </c>
      <c r="AQ53" s="239">
        <v>0</v>
      </c>
      <c r="AR53" s="239">
        <v>552321584</v>
      </c>
      <c r="AS53" s="239">
        <v>552321584</v>
      </c>
      <c r="AT53" s="239">
        <v>552321584</v>
      </c>
      <c r="AU53" s="239">
        <v>552321584</v>
      </c>
      <c r="AV53" s="239"/>
      <c r="AW53" s="239"/>
      <c r="AX53" s="383"/>
    </row>
    <row r="54" spans="1:50" ht="38.25">
      <c r="A54" s="383"/>
      <c r="B54" s="414"/>
      <c r="C54" s="481"/>
      <c r="D54" s="384"/>
      <c r="E54" s="375"/>
      <c r="F54" s="462"/>
      <c r="G54" s="375"/>
      <c r="H54" s="376"/>
      <c r="I54" s="376"/>
      <c r="J54" s="468"/>
      <c r="K54" s="58" t="s">
        <v>377</v>
      </c>
      <c r="L54" s="414"/>
      <c r="M54" s="448"/>
      <c r="N54" s="77">
        <v>1800</v>
      </c>
      <c r="O54" s="70">
        <v>0</v>
      </c>
      <c r="P54" s="72">
        <v>0</v>
      </c>
      <c r="Q54" s="72">
        <v>2756</v>
      </c>
      <c r="R54" s="72"/>
      <c r="S54" s="72"/>
      <c r="T54" s="72"/>
      <c r="U54" s="78">
        <v>45673</v>
      </c>
      <c r="V54" s="79">
        <v>46022</v>
      </c>
      <c r="W54" s="62">
        <f t="shared" si="5"/>
        <v>349</v>
      </c>
      <c r="X54" s="437"/>
      <c r="Y54" s="409"/>
      <c r="Z54" s="409"/>
      <c r="AA54" s="434"/>
      <c r="AB54" s="375"/>
      <c r="AC54" s="80" t="s">
        <v>442</v>
      </c>
      <c r="AD54" s="62"/>
      <c r="AE54" s="62"/>
      <c r="AF54" s="62"/>
      <c r="AG54" s="100"/>
      <c r="AH54" s="100"/>
      <c r="AI54" s="230">
        <v>104907911</v>
      </c>
      <c r="AJ54" s="230">
        <v>104907911</v>
      </c>
      <c r="AK54" s="230">
        <v>104907911</v>
      </c>
      <c r="AL54" s="230">
        <v>104907911</v>
      </c>
      <c r="AM54" s="230"/>
      <c r="AN54" s="238" t="s">
        <v>458</v>
      </c>
      <c r="AO54" s="375"/>
      <c r="AP54" s="239">
        <v>0</v>
      </c>
      <c r="AQ54" s="239">
        <v>0</v>
      </c>
      <c r="AR54" s="239">
        <v>70400000</v>
      </c>
      <c r="AS54" s="239">
        <v>70400000</v>
      </c>
      <c r="AT54" s="239">
        <v>70400000</v>
      </c>
      <c r="AU54" s="239">
        <v>70400000</v>
      </c>
      <c r="AV54" s="239"/>
      <c r="AW54" s="239"/>
      <c r="AX54" s="384"/>
    </row>
    <row r="55" spans="1:50" ht="34.5" customHeight="1">
      <c r="A55" s="383"/>
      <c r="B55" s="414"/>
      <c r="C55" s="481"/>
      <c r="D55" s="408" t="s">
        <v>295</v>
      </c>
      <c r="E55" s="375"/>
      <c r="F55" s="462"/>
      <c r="G55" s="375"/>
      <c r="H55" s="408" t="s">
        <v>296</v>
      </c>
      <c r="I55" s="393" t="s">
        <v>297</v>
      </c>
      <c r="J55" s="467">
        <v>0.80980355743063204</v>
      </c>
      <c r="K55" s="58" t="s">
        <v>378</v>
      </c>
      <c r="L55" s="414"/>
      <c r="M55" s="408" t="s">
        <v>429</v>
      </c>
      <c r="N55" s="69">
        <v>1</v>
      </c>
      <c r="O55" s="70">
        <v>0.4</v>
      </c>
      <c r="P55" s="72">
        <v>0.5</v>
      </c>
      <c r="Q55" s="72">
        <v>0.09</v>
      </c>
      <c r="R55" s="72"/>
      <c r="S55" s="72"/>
      <c r="T55" s="72"/>
      <c r="U55" s="78">
        <v>45673</v>
      </c>
      <c r="V55" s="79">
        <v>46022</v>
      </c>
      <c r="W55" s="62">
        <f t="shared" si="5"/>
        <v>349</v>
      </c>
      <c r="X55" s="437"/>
      <c r="Y55" s="409"/>
      <c r="Z55" s="409"/>
      <c r="AA55" s="434"/>
      <c r="AB55" s="375"/>
      <c r="AC55" s="80" t="s">
        <v>442</v>
      </c>
      <c r="AD55" s="62"/>
      <c r="AE55" s="86"/>
      <c r="AF55" s="62"/>
      <c r="AG55" s="62"/>
      <c r="AH55" s="79"/>
      <c r="AI55" s="230">
        <v>178606893</v>
      </c>
      <c r="AJ55" s="230">
        <v>178606893</v>
      </c>
      <c r="AK55" s="230">
        <v>178606893</v>
      </c>
      <c r="AL55" s="230">
        <v>178606893</v>
      </c>
      <c r="AM55" s="230"/>
      <c r="AN55" s="238" t="s">
        <v>625</v>
      </c>
      <c r="AO55" s="375"/>
      <c r="AP55" s="239">
        <v>0</v>
      </c>
      <c r="AQ55" s="239">
        <v>0</v>
      </c>
      <c r="AR55" s="239">
        <v>0</v>
      </c>
      <c r="AS55" s="239">
        <v>0</v>
      </c>
      <c r="AT55" s="239">
        <v>0</v>
      </c>
      <c r="AU55" s="239">
        <v>0</v>
      </c>
      <c r="AV55" s="239"/>
      <c r="AW55" s="239"/>
      <c r="AX55" s="374" t="s">
        <v>641</v>
      </c>
    </row>
    <row r="56" spans="1:50" ht="34.5" customHeight="1">
      <c r="A56" s="383"/>
      <c r="B56" s="414"/>
      <c r="C56" s="481"/>
      <c r="D56" s="375"/>
      <c r="E56" s="375"/>
      <c r="F56" s="462"/>
      <c r="G56" s="375"/>
      <c r="H56" s="375"/>
      <c r="I56" s="422"/>
      <c r="J56" s="469"/>
      <c r="K56" s="58" t="s">
        <v>379</v>
      </c>
      <c r="L56" s="414"/>
      <c r="M56" s="375"/>
      <c r="N56" s="69">
        <v>1</v>
      </c>
      <c r="O56" s="70">
        <v>0</v>
      </c>
      <c r="P56" s="72">
        <v>1</v>
      </c>
      <c r="Q56" s="72">
        <v>0</v>
      </c>
      <c r="R56" s="72"/>
      <c r="S56" s="72"/>
      <c r="T56" s="72"/>
      <c r="U56" s="78">
        <v>45673</v>
      </c>
      <c r="V56" s="79">
        <v>46022</v>
      </c>
      <c r="W56" s="62">
        <f t="shared" si="5"/>
        <v>349</v>
      </c>
      <c r="X56" s="437"/>
      <c r="Y56" s="409"/>
      <c r="Z56" s="409"/>
      <c r="AA56" s="434"/>
      <c r="AB56" s="375"/>
      <c r="AC56" s="80" t="s">
        <v>442</v>
      </c>
      <c r="AD56" s="62"/>
      <c r="AE56" s="86"/>
      <c r="AF56" s="62"/>
      <c r="AG56" s="62"/>
      <c r="AH56" s="79"/>
      <c r="AI56" s="230">
        <v>0</v>
      </c>
      <c r="AJ56" s="230">
        <v>0</v>
      </c>
      <c r="AK56" s="230">
        <v>274131254</v>
      </c>
      <c r="AL56" s="230">
        <v>274131254</v>
      </c>
      <c r="AM56" s="230"/>
      <c r="AN56" s="238" t="s">
        <v>627</v>
      </c>
      <c r="AO56" s="375"/>
      <c r="AP56" s="239">
        <v>0</v>
      </c>
      <c r="AQ56" s="239">
        <v>0</v>
      </c>
      <c r="AR56" s="239">
        <v>274131254</v>
      </c>
      <c r="AS56" s="239">
        <v>274131254</v>
      </c>
      <c r="AT56" s="239">
        <v>274131254</v>
      </c>
      <c r="AU56" s="239">
        <v>274131254</v>
      </c>
      <c r="AV56" s="239"/>
      <c r="AW56" s="239"/>
      <c r="AX56" s="375"/>
    </row>
    <row r="57" spans="1:50" ht="34.5" customHeight="1">
      <c r="A57" s="384"/>
      <c r="B57" s="415"/>
      <c r="C57" s="482"/>
      <c r="D57" s="376"/>
      <c r="E57" s="376"/>
      <c r="F57" s="463"/>
      <c r="G57" s="376"/>
      <c r="H57" s="376"/>
      <c r="I57" s="394"/>
      <c r="J57" s="468"/>
      <c r="K57" s="58" t="s">
        <v>380</v>
      </c>
      <c r="L57" s="415"/>
      <c r="M57" s="376"/>
      <c r="N57" s="69">
        <v>12</v>
      </c>
      <c r="O57" s="70">
        <v>3</v>
      </c>
      <c r="P57" s="72">
        <v>3</v>
      </c>
      <c r="Q57" s="72">
        <v>3</v>
      </c>
      <c r="R57" s="72"/>
      <c r="S57" s="72"/>
      <c r="T57" s="72"/>
      <c r="U57" s="78">
        <v>45673</v>
      </c>
      <c r="V57" s="79">
        <v>46022</v>
      </c>
      <c r="W57" s="62">
        <f t="shared" si="5"/>
        <v>349</v>
      </c>
      <c r="X57" s="437"/>
      <c r="Y57" s="409"/>
      <c r="Z57" s="409"/>
      <c r="AA57" s="434"/>
      <c r="AB57" s="375"/>
      <c r="AC57" s="80" t="s">
        <v>442</v>
      </c>
      <c r="AD57" s="62"/>
      <c r="AE57" s="86"/>
      <c r="AF57" s="62"/>
      <c r="AG57" s="62"/>
      <c r="AH57" s="79"/>
      <c r="AI57" s="230">
        <v>0</v>
      </c>
      <c r="AJ57" s="230">
        <v>0</v>
      </c>
      <c r="AK57" s="230">
        <v>153359252.93000001</v>
      </c>
      <c r="AL57" s="230">
        <v>153359252.93000001</v>
      </c>
      <c r="AM57" s="230"/>
      <c r="AN57" s="238" t="s">
        <v>628</v>
      </c>
      <c r="AO57" s="376"/>
      <c r="AP57" s="239">
        <v>0</v>
      </c>
      <c r="AQ57" s="239">
        <v>0</v>
      </c>
      <c r="AR57" s="239">
        <v>153359252.93000001</v>
      </c>
      <c r="AS57" s="239">
        <v>153359252.93000001</v>
      </c>
      <c r="AT57" s="239">
        <v>153359252.93000001</v>
      </c>
      <c r="AU57" s="239">
        <v>153359252.93000001</v>
      </c>
      <c r="AV57" s="239"/>
      <c r="AW57" s="239"/>
      <c r="AX57" s="376"/>
    </row>
    <row r="58" spans="1:50" s="119" customFormat="1">
      <c r="A58" s="200"/>
      <c r="B58" s="200"/>
      <c r="C58" s="237"/>
      <c r="D58" s="200"/>
      <c r="E58" s="200"/>
      <c r="F58" s="202"/>
      <c r="G58" s="200"/>
      <c r="H58" s="200"/>
      <c r="I58" s="203"/>
      <c r="J58" s="204"/>
      <c r="K58" s="221"/>
      <c r="L58" s="200"/>
      <c r="M58" s="200"/>
      <c r="N58" s="233"/>
      <c r="O58" s="234"/>
      <c r="P58" s="234"/>
      <c r="Q58" s="234"/>
      <c r="R58" s="234"/>
      <c r="S58" s="234"/>
      <c r="T58" s="234"/>
      <c r="U58" s="224"/>
      <c r="V58" s="213"/>
      <c r="W58" s="212"/>
      <c r="X58" s="437"/>
      <c r="Y58" s="409"/>
      <c r="Z58" s="409"/>
      <c r="AA58" s="434"/>
      <c r="AB58" s="375"/>
      <c r="AC58" s="210"/>
      <c r="AD58" s="212"/>
      <c r="AE58" s="211"/>
      <c r="AF58" s="212"/>
      <c r="AG58" s="212"/>
      <c r="AH58" s="213"/>
      <c r="AO58" s="200"/>
      <c r="AP58" s="118"/>
      <c r="AQ58" s="118"/>
      <c r="AR58" s="118"/>
      <c r="AS58" s="118"/>
      <c r="AX58" s="200"/>
    </row>
    <row r="59" spans="1:50" ht="42.75">
      <c r="A59" s="429" t="s">
        <v>298</v>
      </c>
      <c r="B59" s="416" t="s">
        <v>299</v>
      </c>
      <c r="C59" s="429" t="s">
        <v>300</v>
      </c>
      <c r="D59" s="429" t="s">
        <v>301</v>
      </c>
      <c r="E59" s="408" t="s">
        <v>302</v>
      </c>
      <c r="F59" s="461">
        <v>2024130010105</v>
      </c>
      <c r="G59" s="408" t="s">
        <v>303</v>
      </c>
      <c r="H59" s="408" t="s">
        <v>304</v>
      </c>
      <c r="I59" s="408" t="s">
        <v>305</v>
      </c>
      <c r="J59" s="467">
        <v>0.25</v>
      </c>
      <c r="K59" s="58" t="s">
        <v>381</v>
      </c>
      <c r="L59" s="416" t="s">
        <v>615</v>
      </c>
      <c r="M59" s="446" t="s">
        <v>424</v>
      </c>
      <c r="N59" s="71">
        <v>12</v>
      </c>
      <c r="O59" s="70">
        <v>3</v>
      </c>
      <c r="P59" s="72">
        <v>3</v>
      </c>
      <c r="Q59" s="72">
        <v>3</v>
      </c>
      <c r="R59" s="72"/>
      <c r="S59" s="72"/>
      <c r="T59" s="72"/>
      <c r="U59" s="78">
        <v>45673</v>
      </c>
      <c r="V59" s="79">
        <v>46022</v>
      </c>
      <c r="W59" s="62">
        <f t="shared" si="5"/>
        <v>349</v>
      </c>
      <c r="X59" s="437"/>
      <c r="Y59" s="409"/>
      <c r="Z59" s="409"/>
      <c r="AA59" s="434"/>
      <c r="AB59" s="375"/>
      <c r="AC59" s="80" t="s">
        <v>442</v>
      </c>
      <c r="AD59" s="54" t="s">
        <v>478</v>
      </c>
      <c r="AE59" s="85">
        <v>24000000</v>
      </c>
      <c r="AF59" s="62" t="s">
        <v>456</v>
      </c>
      <c r="AG59" s="62" t="s">
        <v>479</v>
      </c>
      <c r="AH59" s="79">
        <v>45355</v>
      </c>
      <c r="AI59" s="385">
        <v>0</v>
      </c>
      <c r="AJ59" s="385">
        <v>0</v>
      </c>
      <c r="AK59" s="385">
        <v>0</v>
      </c>
      <c r="AL59" s="385">
        <v>280000000</v>
      </c>
      <c r="AM59" s="386"/>
      <c r="AN59" s="386" t="s">
        <v>618</v>
      </c>
      <c r="AO59" s="426" t="s">
        <v>302</v>
      </c>
      <c r="AP59" s="385">
        <v>0</v>
      </c>
      <c r="AQ59" s="385">
        <v>0</v>
      </c>
      <c r="AR59" s="385">
        <v>0</v>
      </c>
      <c r="AS59" s="385">
        <v>0</v>
      </c>
      <c r="AT59" s="385">
        <v>0</v>
      </c>
      <c r="AU59" s="385">
        <v>0</v>
      </c>
      <c r="AV59" s="385"/>
      <c r="AW59" s="385"/>
      <c r="AX59" s="382" t="s">
        <v>642</v>
      </c>
    </row>
    <row r="60" spans="1:50" ht="42.75">
      <c r="A60" s="383"/>
      <c r="B60" s="417"/>
      <c r="C60" s="383"/>
      <c r="D60" s="383"/>
      <c r="E60" s="375"/>
      <c r="F60" s="462"/>
      <c r="G60" s="375"/>
      <c r="H60" s="375"/>
      <c r="I60" s="375"/>
      <c r="J60" s="469"/>
      <c r="K60" s="58" t="s">
        <v>382</v>
      </c>
      <c r="L60" s="417"/>
      <c r="M60" s="447"/>
      <c r="N60" s="71">
        <v>1</v>
      </c>
      <c r="O60" s="70" t="s">
        <v>433</v>
      </c>
      <c r="P60" s="72">
        <v>0</v>
      </c>
      <c r="Q60" s="72">
        <v>0.2</v>
      </c>
      <c r="R60" s="72"/>
      <c r="S60" s="72"/>
      <c r="T60" s="72"/>
      <c r="U60" s="78">
        <v>45673</v>
      </c>
      <c r="V60" s="79">
        <v>46022</v>
      </c>
      <c r="W60" s="62">
        <f t="shared" si="5"/>
        <v>349</v>
      </c>
      <c r="X60" s="437"/>
      <c r="Y60" s="409"/>
      <c r="Z60" s="409"/>
      <c r="AA60" s="434"/>
      <c r="AB60" s="375"/>
      <c r="AC60" s="80" t="s">
        <v>442</v>
      </c>
      <c r="AD60" s="54" t="s">
        <v>478</v>
      </c>
      <c r="AE60" s="85">
        <v>24000000</v>
      </c>
      <c r="AF60" s="62" t="s">
        <v>456</v>
      </c>
      <c r="AG60" s="62" t="s">
        <v>479</v>
      </c>
      <c r="AH60" s="79">
        <v>45447</v>
      </c>
      <c r="AI60" s="385"/>
      <c r="AJ60" s="385"/>
      <c r="AK60" s="385"/>
      <c r="AL60" s="385"/>
      <c r="AM60" s="386"/>
      <c r="AN60" s="386"/>
      <c r="AO60" s="427"/>
      <c r="AP60" s="385"/>
      <c r="AQ60" s="385"/>
      <c r="AR60" s="385"/>
      <c r="AS60" s="385"/>
      <c r="AT60" s="385"/>
      <c r="AU60" s="385"/>
      <c r="AV60" s="385"/>
      <c r="AW60" s="385"/>
      <c r="AX60" s="383"/>
    </row>
    <row r="61" spans="1:50" ht="25.5">
      <c r="A61" s="383"/>
      <c r="B61" s="417"/>
      <c r="C61" s="383"/>
      <c r="D61" s="383"/>
      <c r="E61" s="375"/>
      <c r="F61" s="462"/>
      <c r="G61" s="375"/>
      <c r="H61" s="375"/>
      <c r="I61" s="375"/>
      <c r="J61" s="469"/>
      <c r="K61" s="58" t="s">
        <v>383</v>
      </c>
      <c r="L61" s="417"/>
      <c r="M61" s="447"/>
      <c r="N61" s="71">
        <v>2</v>
      </c>
      <c r="O61" s="70" t="s">
        <v>434</v>
      </c>
      <c r="P61" s="72">
        <v>5</v>
      </c>
      <c r="Q61" s="72">
        <v>0</v>
      </c>
      <c r="R61" s="72"/>
      <c r="S61" s="72"/>
      <c r="T61" s="72"/>
      <c r="U61" s="78">
        <v>45673</v>
      </c>
      <c r="V61" s="79">
        <v>46022</v>
      </c>
      <c r="W61" s="62">
        <f t="shared" si="5"/>
        <v>349</v>
      </c>
      <c r="X61" s="437"/>
      <c r="Y61" s="409"/>
      <c r="Z61" s="409"/>
      <c r="AA61" s="435"/>
      <c r="AB61" s="376"/>
      <c r="AC61" s="80" t="s">
        <v>442</v>
      </c>
      <c r="AD61" s="62" t="s">
        <v>480</v>
      </c>
      <c r="AE61" s="101">
        <v>248000000</v>
      </c>
      <c r="AF61" s="62"/>
      <c r="AG61" s="62" t="s">
        <v>61</v>
      </c>
      <c r="AH61" s="79">
        <v>45447</v>
      </c>
      <c r="AI61" s="385">
        <v>396699354</v>
      </c>
      <c r="AJ61" s="385">
        <v>396699354</v>
      </c>
      <c r="AK61" s="385">
        <v>396699354</v>
      </c>
      <c r="AL61" s="385">
        <v>396699354</v>
      </c>
      <c r="AM61" s="386"/>
      <c r="AN61" s="386" t="s">
        <v>627</v>
      </c>
      <c r="AO61" s="427"/>
      <c r="AP61" s="385">
        <v>0</v>
      </c>
      <c r="AQ61" s="385">
        <v>0</v>
      </c>
      <c r="AR61" s="385">
        <v>297800000</v>
      </c>
      <c r="AS61" s="385">
        <v>297800001</v>
      </c>
      <c r="AT61" s="385">
        <v>297800002</v>
      </c>
      <c r="AU61" s="385">
        <v>297800003</v>
      </c>
      <c r="AV61" s="385"/>
      <c r="AW61" s="385"/>
      <c r="AX61" s="383"/>
    </row>
    <row r="62" spans="1:50" ht="25.5">
      <c r="A62" s="383"/>
      <c r="B62" s="417"/>
      <c r="C62" s="383"/>
      <c r="D62" s="384"/>
      <c r="E62" s="375"/>
      <c r="F62" s="462"/>
      <c r="G62" s="375"/>
      <c r="H62" s="376"/>
      <c r="I62" s="376"/>
      <c r="J62" s="468"/>
      <c r="K62" s="58" t="s">
        <v>384</v>
      </c>
      <c r="L62" s="417"/>
      <c r="M62" s="448"/>
      <c r="N62" s="71">
        <v>1</v>
      </c>
      <c r="O62" s="70" t="s">
        <v>435</v>
      </c>
      <c r="P62" s="72">
        <v>2</v>
      </c>
      <c r="Q62" s="72">
        <v>1</v>
      </c>
      <c r="R62" s="72"/>
      <c r="S62" s="72"/>
      <c r="T62" s="72"/>
      <c r="U62" s="78">
        <v>45673</v>
      </c>
      <c r="V62" s="79">
        <v>46022</v>
      </c>
      <c r="W62" s="62">
        <f t="shared" si="5"/>
        <v>349</v>
      </c>
      <c r="X62" s="437"/>
      <c r="Y62" s="409"/>
      <c r="Z62" s="409"/>
      <c r="AA62" s="433" t="s">
        <v>440</v>
      </c>
      <c r="AB62" s="408" t="s">
        <v>449</v>
      </c>
      <c r="AC62" s="80" t="s">
        <v>442</v>
      </c>
      <c r="AD62" s="62"/>
      <c r="AE62" s="86"/>
      <c r="AF62" s="62"/>
      <c r="AG62" s="62"/>
      <c r="AH62" s="79"/>
      <c r="AI62" s="385"/>
      <c r="AJ62" s="385"/>
      <c r="AK62" s="385"/>
      <c r="AL62" s="385"/>
      <c r="AM62" s="386"/>
      <c r="AN62" s="386"/>
      <c r="AO62" s="427"/>
      <c r="AP62" s="385"/>
      <c r="AQ62" s="385"/>
      <c r="AR62" s="385"/>
      <c r="AS62" s="385"/>
      <c r="AT62" s="385"/>
      <c r="AU62" s="385"/>
      <c r="AV62" s="385"/>
      <c r="AW62" s="385"/>
      <c r="AX62" s="384"/>
    </row>
    <row r="63" spans="1:50" ht="25.5" customHeight="1">
      <c r="A63" s="383"/>
      <c r="B63" s="417"/>
      <c r="C63" s="383"/>
      <c r="D63" s="429" t="s">
        <v>306</v>
      </c>
      <c r="E63" s="375"/>
      <c r="F63" s="462"/>
      <c r="G63" s="375"/>
      <c r="H63" s="408" t="s">
        <v>307</v>
      </c>
      <c r="I63" s="393" t="s">
        <v>308</v>
      </c>
      <c r="J63" s="467">
        <v>0.25</v>
      </c>
      <c r="K63" s="58" t="s">
        <v>385</v>
      </c>
      <c r="L63" s="417"/>
      <c r="M63" s="446" t="s">
        <v>429</v>
      </c>
      <c r="N63" s="71">
        <v>1</v>
      </c>
      <c r="O63" s="70" t="s">
        <v>436</v>
      </c>
      <c r="P63" s="72">
        <v>0</v>
      </c>
      <c r="Q63" s="72">
        <v>0.4</v>
      </c>
      <c r="R63" s="72"/>
      <c r="S63" s="72"/>
      <c r="T63" s="72"/>
      <c r="U63" s="78">
        <v>45673</v>
      </c>
      <c r="V63" s="79">
        <v>46022</v>
      </c>
      <c r="W63" s="62">
        <f t="shared" si="5"/>
        <v>349</v>
      </c>
      <c r="X63" s="437"/>
      <c r="Y63" s="409"/>
      <c r="Z63" s="409"/>
      <c r="AA63" s="434"/>
      <c r="AB63" s="375"/>
      <c r="AC63" s="80" t="s">
        <v>442</v>
      </c>
      <c r="AD63" s="62"/>
      <c r="AE63" s="86"/>
      <c r="AF63" s="62"/>
      <c r="AG63" s="62"/>
      <c r="AH63" s="79"/>
      <c r="AI63" s="385">
        <v>342353640</v>
      </c>
      <c r="AJ63" s="385">
        <v>342353640</v>
      </c>
      <c r="AK63" s="385">
        <v>342353640</v>
      </c>
      <c r="AL63" s="385">
        <v>342353640</v>
      </c>
      <c r="AM63" s="386"/>
      <c r="AN63" s="386" t="s">
        <v>625</v>
      </c>
      <c r="AO63" s="427"/>
      <c r="AP63" s="385">
        <v>0</v>
      </c>
      <c r="AQ63" s="385">
        <v>0</v>
      </c>
      <c r="AR63" s="385">
        <v>0</v>
      </c>
      <c r="AS63" s="385">
        <v>0</v>
      </c>
      <c r="AT63" s="385">
        <v>0</v>
      </c>
      <c r="AU63" s="385">
        <v>0</v>
      </c>
      <c r="AV63" s="385"/>
      <c r="AW63" s="385"/>
      <c r="AX63" s="382" t="s">
        <v>643</v>
      </c>
    </row>
    <row r="64" spans="1:50" ht="25.5">
      <c r="A64" s="383"/>
      <c r="B64" s="417"/>
      <c r="C64" s="383"/>
      <c r="D64" s="383"/>
      <c r="E64" s="375"/>
      <c r="F64" s="462"/>
      <c r="G64" s="375"/>
      <c r="H64" s="375"/>
      <c r="I64" s="422"/>
      <c r="J64" s="469"/>
      <c r="K64" s="58" t="s">
        <v>386</v>
      </c>
      <c r="L64" s="417"/>
      <c r="M64" s="447"/>
      <c r="N64" s="71">
        <v>1</v>
      </c>
      <c r="O64" s="70" t="s">
        <v>436</v>
      </c>
      <c r="P64" s="72">
        <v>0</v>
      </c>
      <c r="Q64" s="72">
        <v>0.2</v>
      </c>
      <c r="R64" s="72"/>
      <c r="S64" s="72"/>
      <c r="T64" s="72"/>
      <c r="U64" s="78">
        <v>45673</v>
      </c>
      <c r="V64" s="79">
        <v>46022</v>
      </c>
      <c r="W64" s="62">
        <f t="shared" si="5"/>
        <v>349</v>
      </c>
      <c r="X64" s="437"/>
      <c r="Y64" s="409"/>
      <c r="Z64" s="409"/>
      <c r="AA64" s="434"/>
      <c r="AB64" s="375"/>
      <c r="AC64" s="80" t="s">
        <v>442</v>
      </c>
      <c r="AD64" s="62"/>
      <c r="AE64" s="86"/>
      <c r="AF64" s="62"/>
      <c r="AG64" s="62"/>
      <c r="AH64" s="79"/>
      <c r="AI64" s="385"/>
      <c r="AJ64" s="385"/>
      <c r="AK64" s="385"/>
      <c r="AL64" s="385"/>
      <c r="AM64" s="386"/>
      <c r="AN64" s="386"/>
      <c r="AO64" s="427"/>
      <c r="AP64" s="385"/>
      <c r="AQ64" s="385"/>
      <c r="AR64" s="385"/>
      <c r="AS64" s="385"/>
      <c r="AT64" s="385"/>
      <c r="AU64" s="385"/>
      <c r="AV64" s="385"/>
      <c r="AW64" s="385"/>
      <c r="AX64" s="383"/>
    </row>
    <row r="65" spans="1:50" ht="38.25">
      <c r="A65" s="384"/>
      <c r="B65" s="418"/>
      <c r="C65" s="384"/>
      <c r="D65" s="384"/>
      <c r="E65" s="376"/>
      <c r="F65" s="463"/>
      <c r="G65" s="376"/>
      <c r="H65" s="376"/>
      <c r="I65" s="394"/>
      <c r="J65" s="468"/>
      <c r="K65" s="58" t="s">
        <v>387</v>
      </c>
      <c r="L65" s="418"/>
      <c r="M65" s="448"/>
      <c r="N65" s="71">
        <v>1</v>
      </c>
      <c r="O65" s="70" t="s">
        <v>435</v>
      </c>
      <c r="P65" s="72">
        <v>0</v>
      </c>
      <c r="Q65" s="72">
        <v>0</v>
      </c>
      <c r="R65" s="72"/>
      <c r="S65" s="72"/>
      <c r="T65" s="72"/>
      <c r="U65" s="78">
        <v>45673</v>
      </c>
      <c r="V65" s="79">
        <v>46022</v>
      </c>
      <c r="W65" s="62">
        <f t="shared" si="5"/>
        <v>349</v>
      </c>
      <c r="X65" s="437"/>
      <c r="Y65" s="409"/>
      <c r="Z65" s="409"/>
      <c r="AA65" s="435"/>
      <c r="AB65" s="375"/>
      <c r="AC65" s="80" t="s">
        <v>442</v>
      </c>
      <c r="AD65" s="62"/>
      <c r="AE65" s="86"/>
      <c r="AF65" s="62"/>
      <c r="AG65" s="62"/>
      <c r="AH65" s="79"/>
      <c r="AI65" s="230">
        <v>94417120</v>
      </c>
      <c r="AJ65" s="230">
        <v>94417120</v>
      </c>
      <c r="AK65" s="230">
        <v>94417120</v>
      </c>
      <c r="AL65" s="230">
        <v>94417120</v>
      </c>
      <c r="AM65" s="115"/>
      <c r="AN65" s="115" t="s">
        <v>458</v>
      </c>
      <c r="AO65" s="428"/>
      <c r="AP65" s="230">
        <v>0</v>
      </c>
      <c r="AQ65" s="230">
        <v>0</v>
      </c>
      <c r="AR65" s="230">
        <v>64000000</v>
      </c>
      <c r="AS65" s="230">
        <v>64000000</v>
      </c>
      <c r="AT65" s="230">
        <v>64000000</v>
      </c>
      <c r="AU65" s="230">
        <v>64000000</v>
      </c>
      <c r="AV65" s="230"/>
      <c r="AW65" s="230"/>
      <c r="AX65" s="384"/>
    </row>
    <row r="66" spans="1:50" s="119" customFormat="1">
      <c r="A66" s="200"/>
      <c r="B66" s="200"/>
      <c r="C66" s="200"/>
      <c r="D66" s="200"/>
      <c r="E66" s="200"/>
      <c r="F66" s="202"/>
      <c r="G66" s="200"/>
      <c r="H66" s="200"/>
      <c r="I66" s="203"/>
      <c r="J66" s="204"/>
      <c r="K66" s="221"/>
      <c r="L66" s="200"/>
      <c r="M66" s="200"/>
      <c r="N66" s="233"/>
      <c r="O66" s="234"/>
      <c r="P66" s="234"/>
      <c r="Q66" s="234"/>
      <c r="R66" s="234"/>
      <c r="S66" s="234"/>
      <c r="T66" s="234"/>
      <c r="U66" s="224"/>
      <c r="V66" s="213"/>
      <c r="W66" s="212"/>
      <c r="X66" s="437"/>
      <c r="Y66" s="409"/>
      <c r="Z66" s="409"/>
      <c r="AA66" s="208"/>
      <c r="AB66" s="375"/>
      <c r="AC66" s="210"/>
      <c r="AD66" s="212"/>
      <c r="AE66" s="240"/>
      <c r="AF66" s="241"/>
      <c r="AG66" s="212"/>
      <c r="AH66" s="213"/>
      <c r="AO66" s="216"/>
      <c r="AP66" s="118"/>
      <c r="AQ66" s="118"/>
      <c r="AR66" s="118"/>
      <c r="AS66" s="118"/>
      <c r="AX66" s="200"/>
    </row>
    <row r="67" spans="1:50" ht="45.6" customHeight="1">
      <c r="A67" s="408" t="s">
        <v>298</v>
      </c>
      <c r="B67" s="416" t="s">
        <v>299</v>
      </c>
      <c r="C67" s="429" t="s">
        <v>300</v>
      </c>
      <c r="D67" s="408" t="s">
        <v>309</v>
      </c>
      <c r="E67" s="408" t="s">
        <v>310</v>
      </c>
      <c r="F67" s="461">
        <v>202400000005227</v>
      </c>
      <c r="G67" s="408" t="s">
        <v>311</v>
      </c>
      <c r="H67" s="408" t="s">
        <v>312</v>
      </c>
      <c r="I67" s="408" t="s">
        <v>313</v>
      </c>
      <c r="J67" s="464">
        <v>0.3</v>
      </c>
      <c r="K67" s="58" t="s">
        <v>388</v>
      </c>
      <c r="L67" s="416" t="s">
        <v>616</v>
      </c>
      <c r="M67" s="446" t="s">
        <v>430</v>
      </c>
      <c r="N67" s="69">
        <v>1</v>
      </c>
      <c r="O67" s="70">
        <v>0.25</v>
      </c>
      <c r="P67" s="72">
        <v>0.25</v>
      </c>
      <c r="Q67" s="72">
        <v>0.25</v>
      </c>
      <c r="R67" s="72"/>
      <c r="S67" s="72"/>
      <c r="T67" s="72"/>
      <c r="U67" s="78">
        <v>45673</v>
      </c>
      <c r="V67" s="79">
        <v>46022</v>
      </c>
      <c r="W67" s="62">
        <f t="shared" si="5"/>
        <v>349</v>
      </c>
      <c r="X67" s="437"/>
      <c r="Y67" s="409"/>
      <c r="Z67" s="409"/>
      <c r="AA67" s="433" t="s">
        <v>444</v>
      </c>
      <c r="AB67" s="375"/>
      <c r="AC67" s="80" t="s">
        <v>442</v>
      </c>
      <c r="AD67" s="102" t="s">
        <v>481</v>
      </c>
      <c r="AE67" s="103">
        <v>72000000</v>
      </c>
      <c r="AF67" s="76" t="s">
        <v>456</v>
      </c>
      <c r="AG67" s="62" t="s">
        <v>479</v>
      </c>
      <c r="AH67" s="79">
        <v>45355</v>
      </c>
      <c r="AO67" s="429" t="s">
        <v>310</v>
      </c>
      <c r="AP67" s="524"/>
      <c r="AQ67" s="524"/>
      <c r="AR67" s="524"/>
      <c r="AS67" s="524"/>
      <c r="AT67" s="539">
        <v>2000000000</v>
      </c>
      <c r="AU67" s="539">
        <v>1774700000</v>
      </c>
      <c r="AV67" s="521"/>
      <c r="AW67" s="521"/>
      <c r="AX67" s="374" t="s">
        <v>644</v>
      </c>
    </row>
    <row r="68" spans="1:50" ht="45.6" customHeight="1">
      <c r="A68" s="375"/>
      <c r="B68" s="417"/>
      <c r="C68" s="384"/>
      <c r="D68" s="376"/>
      <c r="E68" s="375"/>
      <c r="F68" s="462"/>
      <c r="G68" s="375"/>
      <c r="H68" s="375"/>
      <c r="I68" s="376"/>
      <c r="J68" s="466"/>
      <c r="K68" s="58" t="s">
        <v>389</v>
      </c>
      <c r="L68" s="417"/>
      <c r="M68" s="448"/>
      <c r="N68" s="69">
        <v>12</v>
      </c>
      <c r="O68" s="71">
        <v>2</v>
      </c>
      <c r="P68" s="69">
        <v>4</v>
      </c>
      <c r="Q68" s="69">
        <v>3</v>
      </c>
      <c r="R68" s="69"/>
      <c r="S68" s="69"/>
      <c r="T68" s="69"/>
      <c r="U68" s="78">
        <v>45673</v>
      </c>
      <c r="V68" s="79">
        <v>46022</v>
      </c>
      <c r="W68" s="62">
        <f t="shared" si="5"/>
        <v>349</v>
      </c>
      <c r="X68" s="437"/>
      <c r="Y68" s="409"/>
      <c r="Z68" s="409"/>
      <c r="AA68" s="435"/>
      <c r="AB68" s="375"/>
      <c r="AC68" s="80" t="s">
        <v>442</v>
      </c>
      <c r="AD68" s="104" t="s">
        <v>481</v>
      </c>
      <c r="AE68" s="103">
        <v>72000000</v>
      </c>
      <c r="AF68" s="76" t="s">
        <v>456</v>
      </c>
      <c r="AG68" s="62" t="s">
        <v>479</v>
      </c>
      <c r="AH68" s="79">
        <v>45355</v>
      </c>
      <c r="AO68" s="383"/>
      <c r="AP68" s="525">
        <v>0</v>
      </c>
      <c r="AQ68" s="525">
        <v>0</v>
      </c>
      <c r="AR68" s="525">
        <v>2000000000</v>
      </c>
      <c r="AS68" s="525">
        <v>1774700000</v>
      </c>
      <c r="AT68" s="528"/>
      <c r="AU68" s="528"/>
      <c r="AV68" s="522"/>
      <c r="AW68" s="522"/>
      <c r="AX68" s="376"/>
    </row>
    <row r="69" spans="1:50" ht="25.5" customHeight="1">
      <c r="A69" s="375"/>
      <c r="B69" s="417"/>
      <c r="C69" s="429" t="s">
        <v>300</v>
      </c>
      <c r="D69" s="408" t="s">
        <v>314</v>
      </c>
      <c r="E69" s="375"/>
      <c r="F69" s="462"/>
      <c r="G69" s="375"/>
      <c r="H69" s="375"/>
      <c r="I69" s="429" t="s">
        <v>269</v>
      </c>
      <c r="J69" s="464">
        <v>0.1</v>
      </c>
      <c r="K69" s="58" t="s">
        <v>390</v>
      </c>
      <c r="L69" s="417"/>
      <c r="M69" s="446" t="s">
        <v>424</v>
      </c>
      <c r="N69" s="69">
        <v>0.4</v>
      </c>
      <c r="O69" s="71">
        <v>0.4</v>
      </c>
      <c r="P69" s="69">
        <v>0.4</v>
      </c>
      <c r="Q69" s="69">
        <v>0</v>
      </c>
      <c r="R69" s="69"/>
      <c r="S69" s="69"/>
      <c r="T69" s="69"/>
      <c r="U69" s="78">
        <v>45673</v>
      </c>
      <c r="V69" s="79">
        <v>46022</v>
      </c>
      <c r="W69" s="62">
        <f t="shared" si="5"/>
        <v>349</v>
      </c>
      <c r="X69" s="437"/>
      <c r="Y69" s="409"/>
      <c r="Z69" s="409"/>
      <c r="AA69" s="433" t="s">
        <v>446</v>
      </c>
      <c r="AB69" s="375"/>
      <c r="AC69" s="80" t="s">
        <v>442</v>
      </c>
      <c r="AD69" s="105" t="s">
        <v>482</v>
      </c>
      <c r="AE69" s="106">
        <v>525500000</v>
      </c>
      <c r="AF69" s="62" t="s">
        <v>483</v>
      </c>
      <c r="AG69" s="62" t="s">
        <v>479</v>
      </c>
      <c r="AH69" s="79">
        <v>45355</v>
      </c>
      <c r="AO69" s="383"/>
      <c r="AP69" s="525"/>
      <c r="AQ69" s="525"/>
      <c r="AR69" s="525"/>
      <c r="AS69" s="525"/>
      <c r="AT69" s="528"/>
      <c r="AU69" s="528"/>
      <c r="AV69" s="522"/>
      <c r="AW69" s="522"/>
      <c r="AX69" s="374" t="s">
        <v>645</v>
      </c>
    </row>
    <row r="70" spans="1:50" ht="31.5" customHeight="1">
      <c r="A70" s="375"/>
      <c r="B70" s="417"/>
      <c r="C70" s="383"/>
      <c r="D70" s="375"/>
      <c r="E70" s="375"/>
      <c r="F70" s="462"/>
      <c r="G70" s="375"/>
      <c r="H70" s="375"/>
      <c r="I70" s="383"/>
      <c r="J70" s="465"/>
      <c r="K70" s="58" t="s">
        <v>391</v>
      </c>
      <c r="L70" s="417"/>
      <c r="M70" s="447"/>
      <c r="N70" s="69">
        <v>1</v>
      </c>
      <c r="O70" s="71">
        <v>0</v>
      </c>
      <c r="P70" s="69">
        <v>0.1</v>
      </c>
      <c r="Q70" s="69">
        <v>0.1</v>
      </c>
      <c r="R70" s="69"/>
      <c r="S70" s="69"/>
      <c r="T70" s="69"/>
      <c r="U70" s="78">
        <v>45673</v>
      </c>
      <c r="V70" s="79">
        <v>46022</v>
      </c>
      <c r="W70" s="62">
        <f t="shared" si="5"/>
        <v>349</v>
      </c>
      <c r="X70" s="437"/>
      <c r="Y70" s="409"/>
      <c r="Z70" s="409"/>
      <c r="AA70" s="435"/>
      <c r="AB70" s="375"/>
      <c r="AC70" s="80" t="s">
        <v>442</v>
      </c>
      <c r="AD70" s="104" t="s">
        <v>481</v>
      </c>
      <c r="AE70" s="107">
        <f>21548400000-AE67-AE68-AE69</f>
        <v>20878900000</v>
      </c>
      <c r="AF70" s="75" t="s">
        <v>456</v>
      </c>
      <c r="AG70" s="62" t="s">
        <v>479</v>
      </c>
      <c r="AH70" s="79">
        <v>45447</v>
      </c>
      <c r="AO70" s="383"/>
      <c r="AP70" s="525"/>
      <c r="AQ70" s="525"/>
      <c r="AR70" s="525"/>
      <c r="AS70" s="525"/>
      <c r="AT70" s="528"/>
      <c r="AU70" s="528"/>
      <c r="AV70" s="522"/>
      <c r="AW70" s="522"/>
      <c r="AX70" s="375"/>
    </row>
    <row r="71" spans="1:50" ht="38.25">
      <c r="A71" s="375"/>
      <c r="B71" s="417"/>
      <c r="C71" s="383"/>
      <c r="D71" s="375"/>
      <c r="E71" s="375"/>
      <c r="F71" s="462"/>
      <c r="G71" s="375"/>
      <c r="H71" s="375"/>
      <c r="I71" s="383"/>
      <c r="J71" s="465"/>
      <c r="K71" s="58" t="s">
        <v>392</v>
      </c>
      <c r="L71" s="417"/>
      <c r="M71" s="447"/>
      <c r="N71" s="69">
        <v>1</v>
      </c>
      <c r="O71" s="71">
        <v>0</v>
      </c>
      <c r="P71" s="69">
        <v>0.1</v>
      </c>
      <c r="Q71" s="69">
        <v>0.05</v>
      </c>
      <c r="R71" s="69"/>
      <c r="S71" s="69"/>
      <c r="T71" s="69"/>
      <c r="U71" s="78">
        <v>45673</v>
      </c>
      <c r="V71" s="79">
        <v>46022</v>
      </c>
      <c r="W71" s="62">
        <f t="shared" si="5"/>
        <v>349</v>
      </c>
      <c r="X71" s="437"/>
      <c r="Y71" s="409"/>
      <c r="Z71" s="409"/>
      <c r="AA71" s="433" t="s">
        <v>446</v>
      </c>
      <c r="AB71" s="375"/>
      <c r="AC71" s="80" t="s">
        <v>442</v>
      </c>
      <c r="AD71" s="62"/>
      <c r="AE71" s="62"/>
      <c r="AF71" s="108"/>
      <c r="AG71" s="62"/>
      <c r="AH71" s="79"/>
      <c r="AO71" s="383"/>
      <c r="AP71" s="525"/>
      <c r="AQ71" s="525"/>
      <c r="AR71" s="525"/>
      <c r="AS71" s="525"/>
      <c r="AT71" s="528"/>
      <c r="AU71" s="528"/>
      <c r="AV71" s="522"/>
      <c r="AW71" s="522"/>
      <c r="AX71" s="375"/>
    </row>
    <row r="72" spans="1:50" ht="25.5" customHeight="1">
      <c r="A72" s="375"/>
      <c r="B72" s="417"/>
      <c r="C72" s="383"/>
      <c r="D72" s="375"/>
      <c r="E72" s="375"/>
      <c r="F72" s="462"/>
      <c r="G72" s="375"/>
      <c r="H72" s="375"/>
      <c r="I72" s="383"/>
      <c r="J72" s="465"/>
      <c r="K72" s="58" t="s">
        <v>393</v>
      </c>
      <c r="L72" s="417"/>
      <c r="M72" s="447"/>
      <c r="N72" s="69">
        <v>1</v>
      </c>
      <c r="O72" s="71">
        <v>0</v>
      </c>
      <c r="P72" s="69">
        <v>0.1</v>
      </c>
      <c r="Q72" s="69">
        <v>0.05</v>
      </c>
      <c r="R72" s="69"/>
      <c r="S72" s="69"/>
      <c r="T72" s="69"/>
      <c r="U72" s="78">
        <v>45673</v>
      </c>
      <c r="V72" s="79">
        <v>46022</v>
      </c>
      <c r="W72" s="62">
        <f t="shared" si="5"/>
        <v>349</v>
      </c>
      <c r="X72" s="437"/>
      <c r="Y72" s="409"/>
      <c r="Z72" s="409"/>
      <c r="AA72" s="434"/>
      <c r="AB72" s="375"/>
      <c r="AC72" s="80" t="s">
        <v>442</v>
      </c>
      <c r="AD72" s="62"/>
      <c r="AE72" s="62"/>
      <c r="AF72" s="108"/>
      <c r="AG72" s="62"/>
      <c r="AH72" s="100"/>
      <c r="AO72" s="383"/>
      <c r="AP72" s="525"/>
      <c r="AQ72" s="525"/>
      <c r="AR72" s="525"/>
      <c r="AS72" s="525"/>
      <c r="AT72" s="528"/>
      <c r="AU72" s="528"/>
      <c r="AV72" s="522"/>
      <c r="AW72" s="522"/>
      <c r="AX72" s="375"/>
    </row>
    <row r="73" spans="1:50" ht="51">
      <c r="A73" s="375"/>
      <c r="B73" s="417"/>
      <c r="C73" s="383"/>
      <c r="D73" s="375"/>
      <c r="E73" s="375"/>
      <c r="F73" s="462"/>
      <c r="G73" s="375"/>
      <c r="H73" s="375"/>
      <c r="I73" s="383"/>
      <c r="J73" s="465"/>
      <c r="K73" s="58" t="s">
        <v>394</v>
      </c>
      <c r="L73" s="417"/>
      <c r="M73" s="447"/>
      <c r="N73" s="69">
        <v>1</v>
      </c>
      <c r="O73" s="71">
        <v>0</v>
      </c>
      <c r="P73" s="69">
        <v>0.1</v>
      </c>
      <c r="Q73" s="69">
        <v>0.05</v>
      </c>
      <c r="R73" s="69"/>
      <c r="S73" s="69"/>
      <c r="T73" s="69"/>
      <c r="U73" s="78">
        <v>45673</v>
      </c>
      <c r="V73" s="79">
        <v>46022</v>
      </c>
      <c r="W73" s="62">
        <f t="shared" si="5"/>
        <v>349</v>
      </c>
      <c r="X73" s="437"/>
      <c r="Y73" s="409"/>
      <c r="Z73" s="409"/>
      <c r="AA73" s="434"/>
      <c r="AB73" s="375"/>
      <c r="AC73" s="80" t="s">
        <v>442</v>
      </c>
      <c r="AD73" s="62"/>
      <c r="AE73" s="62"/>
      <c r="AF73" s="108"/>
      <c r="AG73" s="62"/>
      <c r="AH73" s="100"/>
      <c r="AO73" s="383"/>
      <c r="AP73" s="525"/>
      <c r="AQ73" s="525"/>
      <c r="AR73" s="525"/>
      <c r="AS73" s="525"/>
      <c r="AT73" s="528"/>
      <c r="AU73" s="528"/>
      <c r="AV73" s="522"/>
      <c r="AW73" s="522"/>
      <c r="AX73" s="375"/>
    </row>
    <row r="74" spans="1:50" ht="25.5">
      <c r="A74" s="375"/>
      <c r="B74" s="417"/>
      <c r="C74" s="384"/>
      <c r="D74" s="376"/>
      <c r="E74" s="375"/>
      <c r="F74" s="462"/>
      <c r="G74" s="375"/>
      <c r="H74" s="376"/>
      <c r="I74" s="384"/>
      <c r="J74" s="466"/>
      <c r="K74" s="58" t="s">
        <v>395</v>
      </c>
      <c r="L74" s="417"/>
      <c r="M74" s="448"/>
      <c r="N74" s="69">
        <v>1</v>
      </c>
      <c r="O74" s="71">
        <v>0</v>
      </c>
      <c r="P74" s="69">
        <v>0.1</v>
      </c>
      <c r="Q74" s="69">
        <v>0.05</v>
      </c>
      <c r="R74" s="69"/>
      <c r="S74" s="69"/>
      <c r="T74" s="69"/>
      <c r="U74" s="78">
        <v>45673</v>
      </c>
      <c r="V74" s="79">
        <v>46022</v>
      </c>
      <c r="W74" s="62">
        <f t="shared" si="5"/>
        <v>349</v>
      </c>
      <c r="X74" s="437"/>
      <c r="Y74" s="409"/>
      <c r="Z74" s="409"/>
      <c r="AA74" s="434"/>
      <c r="AB74" s="376"/>
      <c r="AC74" s="80" t="s">
        <v>442</v>
      </c>
      <c r="AD74" s="62"/>
      <c r="AE74" s="62"/>
      <c r="AF74" s="108"/>
      <c r="AG74" s="62"/>
      <c r="AH74" s="100"/>
      <c r="AO74" s="383"/>
      <c r="AP74" s="525"/>
      <c r="AQ74" s="525"/>
      <c r="AR74" s="525"/>
      <c r="AS74" s="525"/>
      <c r="AT74" s="528"/>
      <c r="AU74" s="528"/>
      <c r="AV74" s="522"/>
      <c r="AW74" s="522"/>
      <c r="AX74" s="376"/>
    </row>
    <row r="75" spans="1:50" ht="25.5">
      <c r="A75" s="375"/>
      <c r="B75" s="417"/>
      <c r="C75" s="429" t="s">
        <v>300</v>
      </c>
      <c r="D75" s="408" t="s">
        <v>315</v>
      </c>
      <c r="E75" s="375"/>
      <c r="F75" s="462"/>
      <c r="G75" s="375"/>
      <c r="H75" s="408" t="s">
        <v>316</v>
      </c>
      <c r="I75" s="429" t="s">
        <v>317</v>
      </c>
      <c r="J75" s="464">
        <v>0.1</v>
      </c>
      <c r="K75" s="58" t="s">
        <v>396</v>
      </c>
      <c r="L75" s="417"/>
      <c r="M75" s="449" t="s">
        <v>431</v>
      </c>
      <c r="N75" s="69">
        <v>1</v>
      </c>
      <c r="O75" s="71">
        <v>0.1</v>
      </c>
      <c r="P75" s="69">
        <v>0.1</v>
      </c>
      <c r="Q75" s="69">
        <v>0.05</v>
      </c>
      <c r="R75" s="69"/>
      <c r="S75" s="69"/>
      <c r="T75" s="69"/>
      <c r="U75" s="78">
        <v>45673</v>
      </c>
      <c r="V75" s="79">
        <v>46022</v>
      </c>
      <c r="W75" s="62">
        <f t="shared" si="5"/>
        <v>349</v>
      </c>
      <c r="X75" s="437"/>
      <c r="Y75" s="409"/>
      <c r="Z75" s="409"/>
      <c r="AA75" s="434"/>
      <c r="AB75" s="408" t="s">
        <v>441</v>
      </c>
      <c r="AC75" s="80" t="s">
        <v>442</v>
      </c>
      <c r="AD75" s="62"/>
      <c r="AE75" s="62"/>
      <c r="AF75" s="108"/>
      <c r="AG75" s="62"/>
      <c r="AH75" s="100"/>
      <c r="AO75" s="383"/>
      <c r="AP75" s="525"/>
      <c r="AQ75" s="525"/>
      <c r="AR75" s="525"/>
      <c r="AS75" s="525"/>
      <c r="AT75" s="528"/>
      <c r="AU75" s="528"/>
      <c r="AV75" s="522"/>
      <c r="AW75" s="522"/>
      <c r="AX75" s="374" t="s">
        <v>646</v>
      </c>
    </row>
    <row r="76" spans="1:50" ht="25.5">
      <c r="A76" s="375"/>
      <c r="B76" s="417"/>
      <c r="C76" s="383"/>
      <c r="D76" s="375"/>
      <c r="E76" s="375"/>
      <c r="F76" s="462"/>
      <c r="G76" s="375"/>
      <c r="H76" s="375"/>
      <c r="I76" s="383"/>
      <c r="J76" s="465"/>
      <c r="K76" s="58" t="s">
        <v>397</v>
      </c>
      <c r="L76" s="417"/>
      <c r="M76" s="450"/>
      <c r="N76" s="62">
        <v>1</v>
      </c>
      <c r="O76" s="75">
        <v>0</v>
      </c>
      <c r="P76" s="69">
        <v>0.1</v>
      </c>
      <c r="Q76" s="69">
        <v>0.05</v>
      </c>
      <c r="R76" s="69"/>
      <c r="S76" s="69"/>
      <c r="T76" s="69"/>
      <c r="U76" s="78">
        <v>45673</v>
      </c>
      <c r="V76" s="79">
        <v>46022</v>
      </c>
      <c r="W76" s="62">
        <f t="shared" si="5"/>
        <v>349</v>
      </c>
      <c r="X76" s="437"/>
      <c r="Y76" s="409"/>
      <c r="Z76" s="409"/>
      <c r="AA76" s="434"/>
      <c r="AB76" s="376"/>
      <c r="AC76" s="80" t="s">
        <v>442</v>
      </c>
      <c r="AD76" s="62"/>
      <c r="AE76" s="62"/>
      <c r="AF76" s="108"/>
      <c r="AG76" s="62"/>
      <c r="AH76" s="100"/>
      <c r="AO76" s="383"/>
      <c r="AP76" s="525"/>
      <c r="AQ76" s="525"/>
      <c r="AR76" s="525"/>
      <c r="AS76" s="525"/>
      <c r="AT76" s="528"/>
      <c r="AU76" s="528"/>
      <c r="AV76" s="522"/>
      <c r="AW76" s="522"/>
      <c r="AX76" s="375"/>
    </row>
    <row r="77" spans="1:50">
      <c r="A77" s="375"/>
      <c r="B77" s="417"/>
      <c r="C77" s="383"/>
      <c r="D77" s="375"/>
      <c r="E77" s="375"/>
      <c r="F77" s="462"/>
      <c r="G77" s="375"/>
      <c r="H77" s="375"/>
      <c r="I77" s="383"/>
      <c r="J77" s="465"/>
      <c r="K77" s="58" t="s">
        <v>398</v>
      </c>
      <c r="L77" s="417"/>
      <c r="M77" s="450"/>
      <c r="N77" s="62">
        <v>1</v>
      </c>
      <c r="O77" s="75">
        <v>0</v>
      </c>
      <c r="P77" s="69">
        <v>0.1</v>
      </c>
      <c r="Q77" s="69">
        <v>0.05</v>
      </c>
      <c r="R77" s="69"/>
      <c r="S77" s="69"/>
      <c r="T77" s="69"/>
      <c r="U77" s="78">
        <v>45673</v>
      </c>
      <c r="V77" s="79">
        <v>46022</v>
      </c>
      <c r="W77" s="62">
        <f t="shared" si="5"/>
        <v>349</v>
      </c>
      <c r="X77" s="437"/>
      <c r="Y77" s="409"/>
      <c r="Z77" s="409"/>
      <c r="AA77" s="434"/>
      <c r="AB77" s="408" t="s">
        <v>443</v>
      </c>
      <c r="AC77" s="80" t="s">
        <v>442</v>
      </c>
      <c r="AD77" s="62"/>
      <c r="AE77" s="62"/>
      <c r="AF77" s="108"/>
      <c r="AG77" s="62"/>
      <c r="AH77" s="100"/>
      <c r="AO77" s="383"/>
      <c r="AP77" s="525"/>
      <c r="AQ77" s="525"/>
      <c r="AR77" s="525"/>
      <c r="AS77" s="525"/>
      <c r="AT77" s="528"/>
      <c r="AU77" s="528"/>
      <c r="AV77" s="522"/>
      <c r="AW77" s="522"/>
      <c r="AX77" s="375"/>
    </row>
    <row r="78" spans="1:50" ht="25.5">
      <c r="A78" s="376"/>
      <c r="B78" s="418"/>
      <c r="C78" s="384"/>
      <c r="D78" s="376"/>
      <c r="E78" s="376"/>
      <c r="F78" s="463"/>
      <c r="G78" s="376"/>
      <c r="H78" s="376"/>
      <c r="I78" s="384"/>
      <c r="J78" s="466"/>
      <c r="K78" s="58" t="s">
        <v>399</v>
      </c>
      <c r="L78" s="418"/>
      <c r="M78" s="451"/>
      <c r="N78" s="62">
        <v>1</v>
      </c>
      <c r="O78" s="75">
        <v>0</v>
      </c>
      <c r="P78" s="69">
        <v>0.1</v>
      </c>
      <c r="Q78" s="69">
        <v>0.05</v>
      </c>
      <c r="R78" s="69"/>
      <c r="S78" s="69"/>
      <c r="T78" s="69"/>
      <c r="U78" s="78">
        <v>45673</v>
      </c>
      <c r="V78" s="79">
        <v>46022</v>
      </c>
      <c r="W78" s="62">
        <f t="shared" si="5"/>
        <v>349</v>
      </c>
      <c r="X78" s="437"/>
      <c r="Y78" s="409"/>
      <c r="Z78" s="409"/>
      <c r="AA78" s="434"/>
      <c r="AB78" s="376"/>
      <c r="AC78" s="80" t="s">
        <v>442</v>
      </c>
      <c r="AD78" s="62"/>
      <c r="AE78" s="62"/>
      <c r="AF78" s="108"/>
      <c r="AG78" s="62"/>
      <c r="AH78" s="100"/>
      <c r="AO78" s="384"/>
      <c r="AP78" s="526"/>
      <c r="AQ78" s="526"/>
      <c r="AR78" s="526"/>
      <c r="AS78" s="526"/>
      <c r="AT78" s="529"/>
      <c r="AU78" s="529"/>
      <c r="AV78" s="523"/>
      <c r="AW78" s="523"/>
      <c r="AX78" s="376"/>
    </row>
    <row r="79" spans="1:50" s="119" customFormat="1">
      <c r="A79" s="200"/>
      <c r="B79" s="200"/>
      <c r="C79" s="200"/>
      <c r="D79" s="200"/>
      <c r="E79" s="200"/>
      <c r="F79" s="202"/>
      <c r="G79" s="200"/>
      <c r="H79" s="200"/>
      <c r="I79" s="200"/>
      <c r="J79" s="204"/>
      <c r="K79" s="221"/>
      <c r="L79" s="200"/>
      <c r="M79" s="242"/>
      <c r="N79" s="212"/>
      <c r="O79" s="241"/>
      <c r="P79" s="234"/>
      <c r="Q79" s="234"/>
      <c r="R79" s="234"/>
      <c r="S79" s="234"/>
      <c r="T79" s="234"/>
      <c r="U79" s="224"/>
      <c r="V79" s="213"/>
      <c r="W79" s="212"/>
      <c r="X79" s="437"/>
      <c r="Y79" s="409"/>
      <c r="Z79" s="409"/>
      <c r="AA79" s="434"/>
      <c r="AB79" s="200"/>
      <c r="AC79" s="210"/>
      <c r="AD79" s="212"/>
      <c r="AE79" s="212"/>
      <c r="AF79" s="243"/>
      <c r="AG79" s="212"/>
      <c r="AH79" s="244"/>
      <c r="AO79" s="200"/>
      <c r="AP79" s="118"/>
      <c r="AQ79" s="118"/>
      <c r="AR79" s="118"/>
      <c r="AS79" s="118"/>
      <c r="AX79" s="200"/>
    </row>
    <row r="80" spans="1:50" ht="49.5" customHeight="1">
      <c r="A80" s="429" t="s">
        <v>298</v>
      </c>
      <c r="B80" s="419" t="s">
        <v>318</v>
      </c>
      <c r="C80" s="480" t="s">
        <v>319</v>
      </c>
      <c r="D80" s="429" t="s">
        <v>320</v>
      </c>
      <c r="E80" s="408" t="s">
        <v>321</v>
      </c>
      <c r="F80" s="461">
        <v>2024130010114</v>
      </c>
      <c r="G80" s="408" t="s">
        <v>322</v>
      </c>
      <c r="H80" s="408" t="s">
        <v>323</v>
      </c>
      <c r="I80" s="408" t="s">
        <v>324</v>
      </c>
      <c r="J80" s="467">
        <v>0.35</v>
      </c>
      <c r="K80" s="60" t="s">
        <v>400</v>
      </c>
      <c r="L80" s="419" t="s">
        <v>616</v>
      </c>
      <c r="M80" s="446" t="s">
        <v>425</v>
      </c>
      <c r="N80" s="71">
        <v>4</v>
      </c>
      <c r="O80" s="70">
        <v>2</v>
      </c>
      <c r="P80" s="72">
        <v>2</v>
      </c>
      <c r="Q80" s="72">
        <v>43</v>
      </c>
      <c r="R80" s="72"/>
      <c r="S80" s="72"/>
      <c r="T80" s="72"/>
      <c r="U80" s="78">
        <v>45673</v>
      </c>
      <c r="V80" s="79">
        <v>46022</v>
      </c>
      <c r="W80" s="62">
        <f t="shared" si="5"/>
        <v>349</v>
      </c>
      <c r="X80" s="437"/>
      <c r="Y80" s="409"/>
      <c r="Z80" s="409"/>
      <c r="AA80" s="434"/>
      <c r="AB80" s="408" t="s">
        <v>445</v>
      </c>
      <c r="AC80" s="80" t="s">
        <v>442</v>
      </c>
      <c r="AD80" s="109"/>
      <c r="AE80" s="110"/>
      <c r="AF80" s="76"/>
      <c r="AG80" s="75"/>
      <c r="AH80" s="111"/>
      <c r="AI80" s="533">
        <v>0</v>
      </c>
      <c r="AJ80" s="533">
        <v>0</v>
      </c>
      <c r="AK80" s="533">
        <v>1471460506.3299999</v>
      </c>
      <c r="AL80" s="533">
        <v>1471460506.3299999</v>
      </c>
      <c r="AM80" s="246"/>
      <c r="AN80" s="532" t="s">
        <v>654</v>
      </c>
      <c r="AO80" s="430" t="s">
        <v>321</v>
      </c>
      <c r="AP80" s="533">
        <v>0</v>
      </c>
      <c r="AQ80" s="533">
        <v>0</v>
      </c>
      <c r="AR80" s="533">
        <v>0</v>
      </c>
      <c r="AS80" s="533">
        <v>0</v>
      </c>
      <c r="AT80" s="533">
        <v>0</v>
      </c>
      <c r="AU80" s="533">
        <v>0</v>
      </c>
      <c r="AV80" s="533"/>
      <c r="AW80" s="533"/>
      <c r="AX80" s="382" t="s">
        <v>647</v>
      </c>
    </row>
    <row r="81" spans="1:50" ht="42.75">
      <c r="A81" s="383"/>
      <c r="B81" s="420"/>
      <c r="C81" s="481"/>
      <c r="D81" s="384"/>
      <c r="E81" s="375"/>
      <c r="F81" s="462"/>
      <c r="G81" s="375"/>
      <c r="H81" s="375"/>
      <c r="I81" s="375"/>
      <c r="J81" s="468"/>
      <c r="K81" s="60" t="s">
        <v>401</v>
      </c>
      <c r="L81" s="420"/>
      <c r="M81" s="448"/>
      <c r="N81" s="71">
        <v>4</v>
      </c>
      <c r="O81" s="70">
        <v>2</v>
      </c>
      <c r="P81" s="72">
        <v>2</v>
      </c>
      <c r="Q81" s="72">
        <v>43</v>
      </c>
      <c r="R81" s="72"/>
      <c r="S81" s="72"/>
      <c r="T81" s="72"/>
      <c r="U81" s="78">
        <v>45673</v>
      </c>
      <c r="V81" s="79">
        <v>46022</v>
      </c>
      <c r="W81" s="62">
        <f t="shared" si="5"/>
        <v>349</v>
      </c>
      <c r="X81" s="437"/>
      <c r="Y81" s="409"/>
      <c r="Z81" s="409"/>
      <c r="AA81" s="435"/>
      <c r="AB81" s="376"/>
      <c r="AC81" s="80" t="s">
        <v>442</v>
      </c>
      <c r="AD81" s="112" t="s">
        <v>484</v>
      </c>
      <c r="AE81" s="113">
        <v>48000000</v>
      </c>
      <c r="AF81" s="76" t="s">
        <v>456</v>
      </c>
      <c r="AG81" s="75" t="s">
        <v>485</v>
      </c>
      <c r="AH81" s="111">
        <v>45721</v>
      </c>
      <c r="AI81" s="533">
        <v>0</v>
      </c>
      <c r="AJ81" s="533">
        <v>0</v>
      </c>
      <c r="AK81" s="533">
        <v>432000000</v>
      </c>
      <c r="AL81" s="533">
        <v>432000000</v>
      </c>
      <c r="AM81" s="246"/>
      <c r="AN81" s="532" t="s">
        <v>626</v>
      </c>
      <c r="AO81" s="431"/>
      <c r="AP81" s="533">
        <v>0</v>
      </c>
      <c r="AQ81" s="533">
        <v>0</v>
      </c>
      <c r="AR81" s="533">
        <v>0</v>
      </c>
      <c r="AS81" s="533">
        <v>0</v>
      </c>
      <c r="AT81" s="533">
        <v>0</v>
      </c>
      <c r="AU81" s="533">
        <v>0</v>
      </c>
      <c r="AV81" s="533"/>
      <c r="AW81" s="533"/>
      <c r="AX81" s="384"/>
    </row>
    <row r="82" spans="1:50" ht="67.5" customHeight="1">
      <c r="A82" s="383"/>
      <c r="B82" s="420"/>
      <c r="C82" s="481"/>
      <c r="D82" s="429" t="s">
        <v>325</v>
      </c>
      <c r="E82" s="375"/>
      <c r="F82" s="462"/>
      <c r="G82" s="375"/>
      <c r="H82" s="375"/>
      <c r="I82" s="375"/>
      <c r="J82" s="467">
        <v>0.15</v>
      </c>
      <c r="K82" s="60" t="s">
        <v>402</v>
      </c>
      <c r="L82" s="420"/>
      <c r="M82" s="446" t="s">
        <v>425</v>
      </c>
      <c r="N82" s="69">
        <v>1</v>
      </c>
      <c r="O82" s="70">
        <v>0</v>
      </c>
      <c r="P82" s="72">
        <v>0.2</v>
      </c>
      <c r="Q82" s="72">
        <v>0.4</v>
      </c>
      <c r="R82" s="72"/>
      <c r="S82" s="72"/>
      <c r="T82" s="72"/>
      <c r="U82" s="78">
        <v>45673</v>
      </c>
      <c r="V82" s="79">
        <v>46022</v>
      </c>
      <c r="W82" s="62">
        <f t="shared" si="5"/>
        <v>349</v>
      </c>
      <c r="X82" s="437"/>
      <c r="Y82" s="409"/>
      <c r="Z82" s="409"/>
      <c r="AA82" s="433" t="s">
        <v>446</v>
      </c>
      <c r="AB82" s="408" t="s">
        <v>447</v>
      </c>
      <c r="AC82" s="80" t="s">
        <v>442</v>
      </c>
      <c r="AD82" s="114" t="s">
        <v>486</v>
      </c>
      <c r="AE82" s="113">
        <f>48000000+126200000</f>
        <v>174200000</v>
      </c>
      <c r="AF82" s="76" t="s">
        <v>456</v>
      </c>
      <c r="AG82" s="75" t="s">
        <v>485</v>
      </c>
      <c r="AH82" s="111">
        <v>45721</v>
      </c>
      <c r="AI82" s="533">
        <v>0</v>
      </c>
      <c r="AJ82" s="533">
        <v>0</v>
      </c>
      <c r="AK82" s="533">
        <v>2284657100.1199999</v>
      </c>
      <c r="AL82" s="533">
        <v>2284657100.1199999</v>
      </c>
      <c r="AM82" s="246"/>
      <c r="AN82" s="532" t="s">
        <v>618</v>
      </c>
      <c r="AO82" s="431"/>
      <c r="AP82" s="533">
        <v>0</v>
      </c>
      <c r="AQ82" s="533">
        <v>0</v>
      </c>
      <c r="AR82" s="533">
        <v>0</v>
      </c>
      <c r="AS82" s="533">
        <v>0</v>
      </c>
      <c r="AT82" s="533">
        <v>0</v>
      </c>
      <c r="AU82" s="533">
        <v>0</v>
      </c>
      <c r="AV82" s="533"/>
      <c r="AW82" s="533"/>
      <c r="AX82" s="382" t="s">
        <v>648</v>
      </c>
    </row>
    <row r="83" spans="1:50" ht="60" customHeight="1">
      <c r="A83" s="383"/>
      <c r="B83" s="420"/>
      <c r="C83" s="481"/>
      <c r="D83" s="384"/>
      <c r="E83" s="375"/>
      <c r="F83" s="462"/>
      <c r="G83" s="375"/>
      <c r="H83" s="375"/>
      <c r="I83" s="376"/>
      <c r="J83" s="468"/>
      <c r="K83" s="60" t="s">
        <v>403</v>
      </c>
      <c r="L83" s="420"/>
      <c r="M83" s="448"/>
      <c r="N83" s="69">
        <v>1</v>
      </c>
      <c r="O83" s="70">
        <v>0.1</v>
      </c>
      <c r="P83" s="72">
        <v>0.1</v>
      </c>
      <c r="Q83" s="72">
        <v>0.3</v>
      </c>
      <c r="R83" s="72"/>
      <c r="S83" s="72"/>
      <c r="T83" s="72"/>
      <c r="U83" s="78">
        <v>45673</v>
      </c>
      <c r="V83" s="79">
        <v>46022</v>
      </c>
      <c r="W83" s="62">
        <f t="shared" si="5"/>
        <v>349</v>
      </c>
      <c r="X83" s="437"/>
      <c r="Y83" s="409"/>
      <c r="Z83" s="409"/>
      <c r="AA83" s="435"/>
      <c r="AB83" s="375"/>
      <c r="AC83" s="80" t="s">
        <v>442</v>
      </c>
      <c r="AD83" s="114" t="s">
        <v>487</v>
      </c>
      <c r="AE83" s="113">
        <f>48000000+126200000</f>
        <v>174200000</v>
      </c>
      <c r="AF83" s="76" t="s">
        <v>456</v>
      </c>
      <c r="AG83" s="75" t="s">
        <v>485</v>
      </c>
      <c r="AH83" s="111">
        <v>45720</v>
      </c>
      <c r="AI83" s="533">
        <v>1113070055</v>
      </c>
      <c r="AJ83" s="533">
        <v>1113070055</v>
      </c>
      <c r="AK83" s="533">
        <v>1113070055</v>
      </c>
      <c r="AL83" s="533">
        <v>1113070055</v>
      </c>
      <c r="AM83" s="246"/>
      <c r="AN83" s="532" t="s">
        <v>624</v>
      </c>
      <c r="AO83" s="431"/>
      <c r="AP83" s="533">
        <v>1113070055</v>
      </c>
      <c r="AQ83" s="533">
        <v>1113070055</v>
      </c>
      <c r="AR83" s="533">
        <v>1113070055</v>
      </c>
      <c r="AS83" s="533">
        <v>1113070055</v>
      </c>
      <c r="AT83" s="533">
        <v>1113070055</v>
      </c>
      <c r="AU83" s="533">
        <v>1113070055</v>
      </c>
      <c r="AV83" s="533"/>
      <c r="AW83" s="533"/>
      <c r="AX83" s="384"/>
    </row>
    <row r="84" spans="1:50" ht="67.5">
      <c r="A84" s="383"/>
      <c r="B84" s="420"/>
      <c r="C84" s="481"/>
      <c r="D84" s="429" t="s">
        <v>326</v>
      </c>
      <c r="E84" s="375"/>
      <c r="F84" s="462"/>
      <c r="G84" s="375"/>
      <c r="H84" s="375"/>
      <c r="I84" s="408" t="s">
        <v>327</v>
      </c>
      <c r="J84" s="467">
        <v>0.3</v>
      </c>
      <c r="K84" s="60" t="s">
        <v>404</v>
      </c>
      <c r="L84" s="420"/>
      <c r="M84" s="408" t="s">
        <v>426</v>
      </c>
      <c r="N84" s="71">
        <v>1</v>
      </c>
      <c r="O84" s="70">
        <v>0.5</v>
      </c>
      <c r="P84" s="72">
        <v>0.5</v>
      </c>
      <c r="Q84" s="72">
        <v>0</v>
      </c>
      <c r="R84" s="72"/>
      <c r="S84" s="72"/>
      <c r="T84" s="72"/>
      <c r="U84" s="78">
        <v>45673</v>
      </c>
      <c r="V84" s="79">
        <v>46022</v>
      </c>
      <c r="W84" s="62">
        <f t="shared" si="5"/>
        <v>349</v>
      </c>
      <c r="X84" s="437"/>
      <c r="Y84" s="409"/>
      <c r="Z84" s="409"/>
      <c r="AA84" s="433" t="s">
        <v>446</v>
      </c>
      <c r="AB84" s="375"/>
      <c r="AC84" s="80" t="s">
        <v>442</v>
      </c>
      <c r="AD84" s="114" t="s">
        <v>488</v>
      </c>
      <c r="AE84" s="113">
        <f>24000000+126200000</f>
        <v>150200000</v>
      </c>
      <c r="AF84" s="76" t="s">
        <v>456</v>
      </c>
      <c r="AG84" s="75" t="s">
        <v>485</v>
      </c>
      <c r="AH84" s="111">
        <v>45720</v>
      </c>
      <c r="AI84" s="533">
        <v>63985000</v>
      </c>
      <c r="AJ84" s="533">
        <v>63985000</v>
      </c>
      <c r="AK84" s="533">
        <v>63985000</v>
      </c>
      <c r="AL84" s="533">
        <v>63985000</v>
      </c>
      <c r="AM84" s="246"/>
      <c r="AN84" s="532" t="s">
        <v>655</v>
      </c>
      <c r="AO84" s="431"/>
      <c r="AP84" s="533">
        <v>63985000</v>
      </c>
      <c r="AQ84" s="533">
        <v>63985000</v>
      </c>
      <c r="AR84" s="533">
        <v>63985000</v>
      </c>
      <c r="AS84" s="533">
        <v>63985000</v>
      </c>
      <c r="AT84" s="533">
        <v>63985000</v>
      </c>
      <c r="AU84" s="533">
        <v>63985000</v>
      </c>
      <c r="AV84" s="533"/>
      <c r="AW84" s="533"/>
      <c r="AX84" s="382" t="s">
        <v>649</v>
      </c>
    </row>
    <row r="85" spans="1:50" ht="33" customHeight="1">
      <c r="A85" s="383"/>
      <c r="B85" s="420"/>
      <c r="C85" s="481"/>
      <c r="D85" s="384"/>
      <c r="E85" s="375"/>
      <c r="F85" s="462"/>
      <c r="G85" s="375"/>
      <c r="H85" s="375"/>
      <c r="I85" s="376"/>
      <c r="J85" s="468"/>
      <c r="K85" s="60" t="s">
        <v>405</v>
      </c>
      <c r="L85" s="420"/>
      <c r="M85" s="376"/>
      <c r="N85" s="71">
        <v>1</v>
      </c>
      <c r="O85" s="70">
        <v>0.5</v>
      </c>
      <c r="P85" s="72">
        <v>0.5</v>
      </c>
      <c r="Q85" s="72">
        <v>0</v>
      </c>
      <c r="R85" s="72"/>
      <c r="S85" s="72"/>
      <c r="T85" s="72"/>
      <c r="U85" s="78">
        <v>45673</v>
      </c>
      <c r="V85" s="79">
        <v>46022</v>
      </c>
      <c r="W85" s="62">
        <f t="shared" si="5"/>
        <v>349</v>
      </c>
      <c r="X85" s="437"/>
      <c r="Y85" s="409"/>
      <c r="Z85" s="409"/>
      <c r="AA85" s="435"/>
      <c r="AB85" s="375"/>
      <c r="AC85" s="80" t="s">
        <v>442</v>
      </c>
      <c r="AD85" s="114" t="s">
        <v>489</v>
      </c>
      <c r="AE85" s="113">
        <f>32000000+126200000</f>
        <v>158200000</v>
      </c>
      <c r="AF85" s="76" t="s">
        <v>456</v>
      </c>
      <c r="AG85" s="75" t="s">
        <v>485</v>
      </c>
      <c r="AH85" s="111">
        <v>45722</v>
      </c>
      <c r="AI85" s="533">
        <v>659049287</v>
      </c>
      <c r="AJ85" s="533">
        <v>659049287</v>
      </c>
      <c r="AK85" s="533">
        <v>659049287</v>
      </c>
      <c r="AL85" s="533">
        <v>659049287</v>
      </c>
      <c r="AM85" s="246"/>
      <c r="AN85" s="532" t="s">
        <v>458</v>
      </c>
      <c r="AO85" s="431"/>
      <c r="AP85" s="533">
        <v>0</v>
      </c>
      <c r="AQ85" s="533">
        <v>0</v>
      </c>
      <c r="AR85" s="533">
        <v>0</v>
      </c>
      <c r="AS85" s="533">
        <v>0</v>
      </c>
      <c r="AT85" s="533">
        <v>0</v>
      </c>
      <c r="AU85" s="533">
        <v>0</v>
      </c>
      <c r="AV85" s="533"/>
      <c r="AW85" s="533"/>
      <c r="AX85" s="384"/>
    </row>
    <row r="86" spans="1:50" ht="28.5">
      <c r="A86" s="383"/>
      <c r="B86" s="420"/>
      <c r="C86" s="481"/>
      <c r="D86" s="408" t="s">
        <v>328</v>
      </c>
      <c r="E86" s="375"/>
      <c r="F86" s="462"/>
      <c r="G86" s="375"/>
      <c r="H86" s="376"/>
      <c r="I86" s="408" t="s">
        <v>329</v>
      </c>
      <c r="J86" s="467">
        <v>0.1</v>
      </c>
      <c r="K86" s="60" t="s">
        <v>406</v>
      </c>
      <c r="L86" s="420"/>
      <c r="M86" s="408" t="s">
        <v>429</v>
      </c>
      <c r="N86" s="69">
        <v>0.47499999999999998</v>
      </c>
      <c r="O86" s="70">
        <v>0</v>
      </c>
      <c r="P86" s="72">
        <v>0.05</v>
      </c>
      <c r="Q86" s="72">
        <v>4.24E-2</v>
      </c>
      <c r="R86" s="72"/>
      <c r="S86" s="72"/>
      <c r="T86" s="72"/>
      <c r="U86" s="78">
        <v>45673</v>
      </c>
      <c r="V86" s="79">
        <v>46022</v>
      </c>
      <c r="W86" s="62">
        <f t="shared" si="5"/>
        <v>349</v>
      </c>
      <c r="X86" s="437"/>
      <c r="Y86" s="409"/>
      <c r="Z86" s="409"/>
      <c r="AA86" s="433" t="s">
        <v>446</v>
      </c>
      <c r="AB86" s="375"/>
      <c r="AC86" s="80" t="s">
        <v>442</v>
      </c>
      <c r="AD86" s="114" t="s">
        <v>490</v>
      </c>
      <c r="AE86" s="113">
        <f>36000000+126200000</f>
        <v>162200000</v>
      </c>
      <c r="AF86" s="76" t="s">
        <v>456</v>
      </c>
      <c r="AG86" s="75" t="s">
        <v>485</v>
      </c>
      <c r="AH86" s="111">
        <v>45720</v>
      </c>
      <c r="AI86" s="387">
        <v>253151363</v>
      </c>
      <c r="AJ86" s="387">
        <v>253151363</v>
      </c>
      <c r="AK86" s="387">
        <v>253151363</v>
      </c>
      <c r="AL86" s="387">
        <v>253151363</v>
      </c>
      <c r="AM86" s="537"/>
      <c r="AN86" s="534" t="s">
        <v>656</v>
      </c>
      <c r="AO86" s="431"/>
      <c r="AP86" s="387">
        <v>253151363</v>
      </c>
      <c r="AQ86" s="387">
        <v>253151363</v>
      </c>
      <c r="AR86" s="387">
        <v>253151363</v>
      </c>
      <c r="AS86" s="387">
        <v>253151363</v>
      </c>
      <c r="AT86" s="387">
        <v>253151363</v>
      </c>
      <c r="AU86" s="387">
        <v>253151363</v>
      </c>
      <c r="AV86" s="387"/>
      <c r="AW86" s="387"/>
      <c r="AX86" s="374" t="s">
        <v>650</v>
      </c>
    </row>
    <row r="87" spans="1:50" ht="42" customHeight="1">
      <c r="A87" s="383"/>
      <c r="B87" s="420"/>
      <c r="C87" s="481"/>
      <c r="D87" s="376"/>
      <c r="E87" s="375"/>
      <c r="F87" s="462"/>
      <c r="G87" s="375"/>
      <c r="H87" s="55" t="s">
        <v>330</v>
      </c>
      <c r="I87" s="376"/>
      <c r="J87" s="468"/>
      <c r="K87" s="60" t="s">
        <v>407</v>
      </c>
      <c r="L87" s="420"/>
      <c r="M87" s="376"/>
      <c r="N87" s="69">
        <v>1</v>
      </c>
      <c r="O87" s="70">
        <v>0</v>
      </c>
      <c r="P87" s="72">
        <v>0.05</v>
      </c>
      <c r="Q87" s="72">
        <v>4.24E-2</v>
      </c>
      <c r="R87" s="72"/>
      <c r="S87" s="72"/>
      <c r="T87" s="72"/>
      <c r="U87" s="78">
        <v>45673</v>
      </c>
      <c r="V87" s="79">
        <v>46022</v>
      </c>
      <c r="W87" s="62">
        <f t="shared" si="5"/>
        <v>349</v>
      </c>
      <c r="X87" s="437"/>
      <c r="Y87" s="409"/>
      <c r="Z87" s="409"/>
      <c r="AA87" s="435"/>
      <c r="AB87" s="375"/>
      <c r="AC87" s="80" t="s">
        <v>442</v>
      </c>
      <c r="AD87" s="114" t="s">
        <v>491</v>
      </c>
      <c r="AE87" s="113">
        <v>24000000</v>
      </c>
      <c r="AF87" s="76" t="s">
        <v>456</v>
      </c>
      <c r="AG87" s="75" t="s">
        <v>485</v>
      </c>
      <c r="AH87" s="111">
        <v>45727</v>
      </c>
      <c r="AI87" s="392"/>
      <c r="AJ87" s="392"/>
      <c r="AK87" s="392"/>
      <c r="AL87" s="392"/>
      <c r="AM87" s="530"/>
      <c r="AN87" s="535"/>
      <c r="AO87" s="431"/>
      <c r="AP87" s="392"/>
      <c r="AQ87" s="392"/>
      <c r="AR87" s="392"/>
      <c r="AS87" s="392"/>
      <c r="AT87" s="392"/>
      <c r="AU87" s="392"/>
      <c r="AV87" s="392"/>
      <c r="AW87" s="392"/>
      <c r="AX87" s="376"/>
    </row>
    <row r="88" spans="1:50" ht="67.5" customHeight="1">
      <c r="A88" s="383"/>
      <c r="B88" s="420"/>
      <c r="C88" s="481"/>
      <c r="D88" s="408" t="s">
        <v>331</v>
      </c>
      <c r="E88" s="375"/>
      <c r="F88" s="462"/>
      <c r="G88" s="375"/>
      <c r="H88" s="408" t="s">
        <v>332</v>
      </c>
      <c r="I88" s="408" t="s">
        <v>333</v>
      </c>
      <c r="J88" s="467">
        <v>0.1</v>
      </c>
      <c r="K88" s="61" t="s">
        <v>408</v>
      </c>
      <c r="L88" s="420"/>
      <c r="M88" s="446" t="s">
        <v>424</v>
      </c>
      <c r="N88" s="69">
        <v>0.5</v>
      </c>
      <c r="O88" s="70">
        <v>0</v>
      </c>
      <c r="P88" s="72">
        <v>0.05</v>
      </c>
      <c r="Q88" s="72">
        <v>0.15</v>
      </c>
      <c r="R88" s="72"/>
      <c r="S88" s="72"/>
      <c r="T88" s="72"/>
      <c r="U88" s="78">
        <v>45673</v>
      </c>
      <c r="V88" s="79">
        <v>46022</v>
      </c>
      <c r="W88" s="62">
        <f t="shared" si="5"/>
        <v>349</v>
      </c>
      <c r="X88" s="437"/>
      <c r="Y88" s="409"/>
      <c r="Z88" s="409"/>
      <c r="AA88" s="120" t="s">
        <v>446</v>
      </c>
      <c r="AB88" s="375"/>
      <c r="AC88" s="80" t="s">
        <v>442</v>
      </c>
      <c r="AD88" s="112" t="s">
        <v>492</v>
      </c>
      <c r="AE88" s="113">
        <v>34400000</v>
      </c>
      <c r="AF88" s="76" t="s">
        <v>456</v>
      </c>
      <c r="AG88" s="75" t="s">
        <v>485</v>
      </c>
      <c r="AH88" s="111">
        <v>45720</v>
      </c>
      <c r="AI88" s="388"/>
      <c r="AJ88" s="388"/>
      <c r="AK88" s="388"/>
      <c r="AL88" s="388"/>
      <c r="AM88" s="538"/>
      <c r="AN88" s="536"/>
      <c r="AO88" s="431"/>
      <c r="AP88" s="388"/>
      <c r="AQ88" s="388"/>
      <c r="AR88" s="388"/>
      <c r="AS88" s="388"/>
      <c r="AT88" s="388"/>
      <c r="AU88" s="388"/>
      <c r="AV88" s="388"/>
      <c r="AW88" s="388"/>
      <c r="AX88" s="374" t="s">
        <v>651</v>
      </c>
    </row>
    <row r="89" spans="1:50" ht="42.75">
      <c r="A89" s="383"/>
      <c r="B89" s="420"/>
      <c r="C89" s="481"/>
      <c r="D89" s="375"/>
      <c r="E89" s="375"/>
      <c r="F89" s="462"/>
      <c r="G89" s="375"/>
      <c r="H89" s="375"/>
      <c r="I89" s="375"/>
      <c r="J89" s="469"/>
      <c r="K89" s="61" t="s">
        <v>409</v>
      </c>
      <c r="L89" s="420"/>
      <c r="M89" s="447"/>
      <c r="N89" s="69">
        <v>12</v>
      </c>
      <c r="O89" s="70">
        <v>3</v>
      </c>
      <c r="P89" s="72">
        <v>3</v>
      </c>
      <c r="Q89" s="72">
        <v>3</v>
      </c>
      <c r="R89" s="72"/>
      <c r="S89" s="72"/>
      <c r="T89" s="72"/>
      <c r="U89" s="78">
        <v>45673</v>
      </c>
      <c r="V89" s="79">
        <v>46022</v>
      </c>
      <c r="W89" s="62">
        <f t="shared" si="5"/>
        <v>349</v>
      </c>
      <c r="X89" s="437"/>
      <c r="Y89" s="409"/>
      <c r="Z89" s="409"/>
      <c r="AA89" s="433" t="s">
        <v>448</v>
      </c>
      <c r="AB89" s="375"/>
      <c r="AC89" s="80" t="s">
        <v>442</v>
      </c>
      <c r="AD89" s="114" t="s">
        <v>493</v>
      </c>
      <c r="AE89" s="113">
        <v>48000000</v>
      </c>
      <c r="AF89" s="76" t="s">
        <v>456</v>
      </c>
      <c r="AG89" s="75" t="s">
        <v>485</v>
      </c>
      <c r="AH89" s="111">
        <v>45721</v>
      </c>
      <c r="AI89" s="385">
        <v>884793107</v>
      </c>
      <c r="AJ89" s="385">
        <v>884793107</v>
      </c>
      <c r="AK89" s="385">
        <v>884793107</v>
      </c>
      <c r="AL89" s="385">
        <v>884793107</v>
      </c>
      <c r="AM89" s="386"/>
      <c r="AN89" s="531" t="s">
        <v>625</v>
      </c>
      <c r="AO89" s="431"/>
      <c r="AP89" s="385">
        <v>0</v>
      </c>
      <c r="AQ89" s="385">
        <v>0</v>
      </c>
      <c r="AR89" s="385">
        <v>0</v>
      </c>
      <c r="AS89" s="385">
        <v>0</v>
      </c>
      <c r="AT89" s="385">
        <v>0</v>
      </c>
      <c r="AU89" s="385">
        <v>0</v>
      </c>
      <c r="AV89" s="385"/>
      <c r="AW89" s="385"/>
      <c r="AX89" s="375"/>
    </row>
    <row r="90" spans="1:50" ht="56.25">
      <c r="A90" s="383"/>
      <c r="B90" s="420"/>
      <c r="C90" s="481"/>
      <c r="D90" s="375"/>
      <c r="E90" s="375"/>
      <c r="F90" s="462"/>
      <c r="G90" s="375"/>
      <c r="H90" s="375"/>
      <c r="I90" s="375"/>
      <c r="J90" s="469"/>
      <c r="K90" s="377" t="s">
        <v>410</v>
      </c>
      <c r="L90" s="420"/>
      <c r="M90" s="447"/>
      <c r="N90" s="397">
        <v>1</v>
      </c>
      <c r="O90" s="440">
        <v>0</v>
      </c>
      <c r="P90" s="397">
        <v>0</v>
      </c>
      <c r="Q90" s="397">
        <v>0.5</v>
      </c>
      <c r="R90" s="397"/>
      <c r="S90" s="397"/>
      <c r="T90" s="397"/>
      <c r="U90" s="78">
        <v>45673</v>
      </c>
      <c r="V90" s="79">
        <v>46022</v>
      </c>
      <c r="W90" s="62">
        <f t="shared" si="5"/>
        <v>349</v>
      </c>
      <c r="X90" s="437"/>
      <c r="Y90" s="409"/>
      <c r="Z90" s="409"/>
      <c r="AA90" s="434"/>
      <c r="AB90" s="375"/>
      <c r="AC90" s="80" t="s">
        <v>442</v>
      </c>
      <c r="AD90" s="112" t="s">
        <v>494</v>
      </c>
      <c r="AE90" s="113">
        <v>37600000</v>
      </c>
      <c r="AF90" s="76" t="s">
        <v>456</v>
      </c>
      <c r="AG90" s="75" t="s">
        <v>485</v>
      </c>
      <c r="AH90" s="111">
        <v>45723</v>
      </c>
      <c r="AI90" s="385"/>
      <c r="AJ90" s="385"/>
      <c r="AK90" s="385"/>
      <c r="AL90" s="385"/>
      <c r="AM90" s="386"/>
      <c r="AN90" s="531"/>
      <c r="AO90" s="431"/>
      <c r="AP90" s="385"/>
      <c r="AQ90" s="385"/>
      <c r="AR90" s="385"/>
      <c r="AS90" s="385"/>
      <c r="AT90" s="385"/>
      <c r="AU90" s="385"/>
      <c r="AV90" s="385"/>
      <c r="AW90" s="385"/>
      <c r="AX90" s="375"/>
    </row>
    <row r="91" spans="1:50" ht="56.25" customHeight="1">
      <c r="A91" s="383"/>
      <c r="B91" s="420"/>
      <c r="C91" s="481"/>
      <c r="D91" s="375"/>
      <c r="E91" s="375"/>
      <c r="F91" s="462"/>
      <c r="G91" s="375"/>
      <c r="H91" s="375"/>
      <c r="I91" s="375"/>
      <c r="J91" s="469"/>
      <c r="K91" s="378"/>
      <c r="L91" s="420"/>
      <c r="M91" s="447"/>
      <c r="N91" s="398"/>
      <c r="O91" s="441"/>
      <c r="P91" s="398"/>
      <c r="Q91" s="398"/>
      <c r="R91" s="398"/>
      <c r="S91" s="398"/>
      <c r="T91" s="398"/>
      <c r="U91" s="78">
        <v>45673</v>
      </c>
      <c r="V91" s="79">
        <v>46022</v>
      </c>
      <c r="W91" s="62">
        <f t="shared" si="5"/>
        <v>349</v>
      </c>
      <c r="X91" s="437"/>
      <c r="Y91" s="409"/>
      <c r="Z91" s="409"/>
      <c r="AA91" s="434"/>
      <c r="AB91" s="375"/>
      <c r="AC91" s="80" t="s">
        <v>442</v>
      </c>
      <c r="AD91" s="112" t="s">
        <v>495</v>
      </c>
      <c r="AE91" s="113">
        <v>32000000</v>
      </c>
      <c r="AF91" s="76" t="s">
        <v>456</v>
      </c>
      <c r="AG91" s="75" t="s">
        <v>485</v>
      </c>
      <c r="AH91" s="111">
        <v>45721</v>
      </c>
      <c r="AI91" s="385">
        <v>120000000</v>
      </c>
      <c r="AJ91" s="385">
        <v>120000000</v>
      </c>
      <c r="AK91" s="385">
        <v>120000000</v>
      </c>
      <c r="AL91" s="385">
        <v>120000000</v>
      </c>
      <c r="AM91" s="386"/>
      <c r="AN91" s="531" t="s">
        <v>623</v>
      </c>
      <c r="AO91" s="431"/>
      <c r="AP91" s="385">
        <v>0</v>
      </c>
      <c r="AQ91" s="385">
        <v>0</v>
      </c>
      <c r="AR91" s="385">
        <v>0</v>
      </c>
      <c r="AS91" s="385">
        <v>0</v>
      </c>
      <c r="AT91" s="385">
        <v>0</v>
      </c>
      <c r="AU91" s="385">
        <v>0</v>
      </c>
      <c r="AV91" s="385"/>
      <c r="AW91" s="385"/>
      <c r="AX91" s="375"/>
    </row>
    <row r="92" spans="1:50" ht="57" customHeight="1">
      <c r="A92" s="384"/>
      <c r="B92" s="421"/>
      <c r="C92" s="482"/>
      <c r="D92" s="376"/>
      <c r="E92" s="376"/>
      <c r="F92" s="463"/>
      <c r="G92" s="376"/>
      <c r="H92" s="376"/>
      <c r="I92" s="376"/>
      <c r="J92" s="468"/>
      <c r="K92" s="61" t="s">
        <v>411</v>
      </c>
      <c r="L92" s="421"/>
      <c r="M92" s="448"/>
      <c r="N92" s="62">
        <v>12</v>
      </c>
      <c r="O92" s="76">
        <v>3</v>
      </c>
      <c r="P92" s="74">
        <v>3</v>
      </c>
      <c r="Q92" s="74">
        <v>3</v>
      </c>
      <c r="R92" s="74"/>
      <c r="S92" s="74"/>
      <c r="T92" s="74"/>
      <c r="U92" s="78">
        <v>45673</v>
      </c>
      <c r="V92" s="79">
        <v>46022</v>
      </c>
      <c r="W92" s="62">
        <f t="shared" si="5"/>
        <v>349</v>
      </c>
      <c r="X92" s="437"/>
      <c r="Y92" s="409"/>
      <c r="Z92" s="409"/>
      <c r="AA92" s="434"/>
      <c r="AB92" s="375"/>
      <c r="AC92" s="80" t="s">
        <v>442</v>
      </c>
      <c r="AD92" s="114" t="s">
        <v>495</v>
      </c>
      <c r="AE92" s="113">
        <v>72000000</v>
      </c>
      <c r="AF92" s="76" t="s">
        <v>456</v>
      </c>
      <c r="AG92" s="75" t="s">
        <v>485</v>
      </c>
      <c r="AH92" s="111">
        <v>45720</v>
      </c>
      <c r="AI92" s="385"/>
      <c r="AJ92" s="385"/>
      <c r="AK92" s="385"/>
      <c r="AL92" s="385"/>
      <c r="AM92" s="386"/>
      <c r="AN92" s="531"/>
      <c r="AO92" s="432"/>
      <c r="AP92" s="385"/>
      <c r="AQ92" s="385"/>
      <c r="AR92" s="385"/>
      <c r="AS92" s="385"/>
      <c r="AT92" s="385"/>
      <c r="AU92" s="385"/>
      <c r="AV92" s="385"/>
      <c r="AW92" s="385"/>
      <c r="AX92" s="376"/>
    </row>
    <row r="93" spans="1:50" ht="42.75" customHeight="1">
      <c r="A93" s="479"/>
      <c r="B93" s="452" t="s">
        <v>334</v>
      </c>
      <c r="C93" s="480" t="s">
        <v>335</v>
      </c>
      <c r="D93" s="408" t="s">
        <v>336</v>
      </c>
      <c r="E93" s="408" t="s">
        <v>337</v>
      </c>
      <c r="F93" s="476">
        <v>202500000005545</v>
      </c>
      <c r="G93" s="408" t="s">
        <v>338</v>
      </c>
      <c r="H93" s="408" t="s">
        <v>339</v>
      </c>
      <c r="I93" s="429" t="s">
        <v>305</v>
      </c>
      <c r="J93" s="464">
        <v>1</v>
      </c>
      <c r="K93" s="60" t="s">
        <v>412</v>
      </c>
      <c r="L93" s="452" t="s">
        <v>613</v>
      </c>
      <c r="M93" s="446" t="s">
        <v>424</v>
      </c>
      <c r="N93" s="62">
        <v>1</v>
      </c>
      <c r="O93" s="75">
        <v>0</v>
      </c>
      <c r="P93" s="62" t="s">
        <v>437</v>
      </c>
      <c r="Q93" s="149">
        <v>4.24E-2</v>
      </c>
      <c r="R93" s="62"/>
      <c r="S93" s="62"/>
      <c r="T93" s="62"/>
      <c r="U93" s="78">
        <v>45673</v>
      </c>
      <c r="V93" s="79">
        <v>46022</v>
      </c>
      <c r="W93" s="62">
        <f t="shared" si="5"/>
        <v>349</v>
      </c>
      <c r="X93" s="437"/>
      <c r="Y93" s="409"/>
      <c r="Z93" s="409"/>
      <c r="AA93" s="434"/>
      <c r="AB93" s="376"/>
      <c r="AC93" s="80" t="s">
        <v>442</v>
      </c>
      <c r="AD93" s="397"/>
      <c r="AE93" s="397"/>
      <c r="AF93" s="397"/>
      <c r="AG93" s="397"/>
      <c r="AH93" s="397"/>
      <c r="AI93" s="385">
        <v>10490791</v>
      </c>
      <c r="AJ93" s="385">
        <v>10490792</v>
      </c>
      <c r="AK93" s="385">
        <v>10490793</v>
      </c>
      <c r="AL93" s="385">
        <v>10490794</v>
      </c>
      <c r="AM93" s="385"/>
      <c r="AN93" s="386" t="s">
        <v>458</v>
      </c>
      <c r="AO93" s="408" t="s">
        <v>337</v>
      </c>
      <c r="AP93" s="385">
        <v>0</v>
      </c>
      <c r="AQ93" s="385">
        <v>0</v>
      </c>
      <c r="AR93" s="385">
        <v>0</v>
      </c>
      <c r="AS93" s="385">
        <v>0</v>
      </c>
      <c r="AT93" s="385">
        <v>10490791</v>
      </c>
      <c r="AU93" s="385">
        <v>10490791</v>
      </c>
      <c r="AV93" s="385"/>
      <c r="AW93" s="385"/>
      <c r="AX93" s="374" t="s">
        <v>652</v>
      </c>
    </row>
    <row r="94" spans="1:50" ht="57" customHeight="1">
      <c r="A94" s="479"/>
      <c r="B94" s="453"/>
      <c r="C94" s="481"/>
      <c r="D94" s="375"/>
      <c r="E94" s="375"/>
      <c r="F94" s="477"/>
      <c r="G94" s="375"/>
      <c r="H94" s="375"/>
      <c r="I94" s="383"/>
      <c r="J94" s="465"/>
      <c r="K94" s="60" t="s">
        <v>413</v>
      </c>
      <c r="L94" s="453"/>
      <c r="M94" s="447"/>
      <c r="N94" s="62">
        <v>1</v>
      </c>
      <c r="O94" s="75">
        <v>0</v>
      </c>
      <c r="P94" s="62" t="s">
        <v>437</v>
      </c>
      <c r="Q94" s="149">
        <v>4.24E-2</v>
      </c>
      <c r="R94" s="62"/>
      <c r="S94" s="62"/>
      <c r="T94" s="62"/>
      <c r="U94" s="78">
        <v>45673</v>
      </c>
      <c r="V94" s="79">
        <v>46022</v>
      </c>
      <c r="W94" s="62">
        <f t="shared" si="5"/>
        <v>349</v>
      </c>
      <c r="X94" s="437"/>
      <c r="Y94" s="409"/>
      <c r="Z94" s="409"/>
      <c r="AA94" s="434"/>
      <c r="AB94" s="409" t="s">
        <v>449</v>
      </c>
      <c r="AC94" s="80" t="s">
        <v>442</v>
      </c>
      <c r="AD94" s="436"/>
      <c r="AE94" s="436"/>
      <c r="AF94" s="436"/>
      <c r="AG94" s="436"/>
      <c r="AH94" s="436"/>
      <c r="AI94" s="385"/>
      <c r="AJ94" s="385"/>
      <c r="AK94" s="385"/>
      <c r="AL94" s="385"/>
      <c r="AM94" s="385"/>
      <c r="AN94" s="386"/>
      <c r="AO94" s="375"/>
      <c r="AP94" s="385"/>
      <c r="AQ94" s="385"/>
      <c r="AR94" s="385"/>
      <c r="AS94" s="385"/>
      <c r="AT94" s="385"/>
      <c r="AU94" s="385"/>
      <c r="AV94" s="385"/>
      <c r="AW94" s="385"/>
      <c r="AX94" s="375"/>
    </row>
    <row r="95" spans="1:50" ht="57">
      <c r="A95" s="479"/>
      <c r="B95" s="453"/>
      <c r="C95" s="481"/>
      <c r="D95" s="375"/>
      <c r="E95" s="375"/>
      <c r="F95" s="477"/>
      <c r="G95" s="375"/>
      <c r="H95" s="375"/>
      <c r="I95" s="383"/>
      <c r="J95" s="465"/>
      <c r="K95" s="60" t="s">
        <v>414</v>
      </c>
      <c r="L95" s="453"/>
      <c r="M95" s="447"/>
      <c r="N95" s="62">
        <v>1</v>
      </c>
      <c r="O95" s="75">
        <v>0</v>
      </c>
      <c r="P95" s="62" t="s">
        <v>437</v>
      </c>
      <c r="Q95" s="149">
        <v>4.24E-2</v>
      </c>
      <c r="R95" s="62"/>
      <c r="S95" s="62"/>
      <c r="T95" s="62"/>
      <c r="U95" s="78">
        <v>45673</v>
      </c>
      <c r="V95" s="79">
        <v>46022</v>
      </c>
      <c r="W95" s="62">
        <f t="shared" si="5"/>
        <v>349</v>
      </c>
      <c r="X95" s="437"/>
      <c r="Y95" s="409"/>
      <c r="Z95" s="409"/>
      <c r="AA95" s="434"/>
      <c r="AB95" s="409"/>
      <c r="AC95" s="80" t="s">
        <v>442</v>
      </c>
      <c r="AD95" s="436"/>
      <c r="AE95" s="436"/>
      <c r="AF95" s="436"/>
      <c r="AG95" s="436"/>
      <c r="AH95" s="436"/>
      <c r="AI95" s="385"/>
      <c r="AJ95" s="385"/>
      <c r="AK95" s="385"/>
      <c r="AL95" s="385"/>
      <c r="AM95" s="385"/>
      <c r="AN95" s="386"/>
      <c r="AO95" s="375"/>
      <c r="AP95" s="385"/>
      <c r="AQ95" s="385"/>
      <c r="AR95" s="385"/>
      <c r="AS95" s="385"/>
      <c r="AT95" s="385"/>
      <c r="AU95" s="385"/>
      <c r="AV95" s="385"/>
      <c r="AW95" s="385"/>
      <c r="AX95" s="375"/>
    </row>
    <row r="96" spans="1:50" ht="57" customHeight="1">
      <c r="A96" s="479"/>
      <c r="B96" s="454"/>
      <c r="C96" s="482"/>
      <c r="D96" s="376"/>
      <c r="E96" s="376"/>
      <c r="F96" s="478"/>
      <c r="G96" s="376"/>
      <c r="H96" s="376"/>
      <c r="I96" s="384"/>
      <c r="J96" s="466"/>
      <c r="K96" s="60" t="s">
        <v>415</v>
      </c>
      <c r="L96" s="454"/>
      <c r="M96" s="448"/>
      <c r="N96" s="62">
        <v>1</v>
      </c>
      <c r="O96" s="75">
        <v>0</v>
      </c>
      <c r="P96" s="62" t="s">
        <v>437</v>
      </c>
      <c r="Q96" s="149">
        <v>4.24E-2</v>
      </c>
      <c r="R96" s="62"/>
      <c r="S96" s="62"/>
      <c r="T96" s="62"/>
      <c r="U96" s="78">
        <v>45673</v>
      </c>
      <c r="V96" s="79">
        <v>46022</v>
      </c>
      <c r="W96" s="62">
        <f t="shared" si="5"/>
        <v>349</v>
      </c>
      <c r="X96" s="437"/>
      <c r="Y96" s="409"/>
      <c r="Z96" s="409"/>
      <c r="AA96" s="434"/>
      <c r="AB96" s="409"/>
      <c r="AC96" s="80" t="s">
        <v>442</v>
      </c>
      <c r="AD96" s="398"/>
      <c r="AE96" s="398"/>
      <c r="AF96" s="398"/>
      <c r="AG96" s="398"/>
      <c r="AH96" s="398"/>
      <c r="AI96" s="385"/>
      <c r="AJ96" s="385"/>
      <c r="AK96" s="385"/>
      <c r="AL96" s="385"/>
      <c r="AM96" s="385"/>
      <c r="AN96" s="386"/>
      <c r="AO96" s="376"/>
      <c r="AP96" s="385"/>
      <c r="AQ96" s="385"/>
      <c r="AR96" s="385"/>
      <c r="AS96" s="385"/>
      <c r="AT96" s="385"/>
      <c r="AU96" s="385"/>
      <c r="AV96" s="385"/>
      <c r="AW96" s="385"/>
      <c r="AX96" s="376"/>
    </row>
    <row r="97" spans="1:50" ht="14.25" customHeight="1">
      <c r="A97" s="470"/>
      <c r="B97" s="408" t="s">
        <v>340</v>
      </c>
      <c r="C97" s="473" t="s">
        <v>341</v>
      </c>
      <c r="D97" s="408" t="s">
        <v>342</v>
      </c>
      <c r="E97" s="408" t="s">
        <v>343</v>
      </c>
      <c r="F97" s="461">
        <v>202500000005498</v>
      </c>
      <c r="G97" s="408" t="s">
        <v>344</v>
      </c>
      <c r="H97" s="408" t="s">
        <v>345</v>
      </c>
      <c r="I97" s="408" t="s">
        <v>324</v>
      </c>
      <c r="J97" s="464">
        <v>1</v>
      </c>
      <c r="K97" s="60" t="s">
        <v>416</v>
      </c>
      <c r="L97" s="408" t="s">
        <v>613</v>
      </c>
      <c r="M97" s="455" t="s">
        <v>425</v>
      </c>
      <c r="N97" s="62">
        <v>1</v>
      </c>
      <c r="O97" s="75">
        <v>0</v>
      </c>
      <c r="P97" s="62" t="s">
        <v>437</v>
      </c>
      <c r="Q97" s="149">
        <v>4.24E-2</v>
      </c>
      <c r="R97" s="62"/>
      <c r="S97" s="62"/>
      <c r="T97" s="62"/>
      <c r="U97" s="78">
        <v>45673</v>
      </c>
      <c r="V97" s="79">
        <v>46022</v>
      </c>
      <c r="W97" s="62">
        <f t="shared" si="5"/>
        <v>349</v>
      </c>
      <c r="X97" s="437"/>
      <c r="Y97" s="409"/>
      <c r="Z97" s="409"/>
      <c r="AA97" s="434"/>
      <c r="AB97" s="409"/>
      <c r="AC97" s="80" t="s">
        <v>442</v>
      </c>
      <c r="AD97" s="397"/>
      <c r="AE97" s="397"/>
      <c r="AF97" s="397"/>
      <c r="AG97" s="397"/>
      <c r="AH97" s="397"/>
      <c r="AI97" s="527">
        <v>10490791</v>
      </c>
      <c r="AJ97" s="527">
        <v>10490792</v>
      </c>
      <c r="AK97" s="527">
        <v>10490793</v>
      </c>
      <c r="AL97" s="527">
        <v>10490794</v>
      </c>
      <c r="AM97" s="527"/>
      <c r="AN97" s="527" t="s">
        <v>657</v>
      </c>
      <c r="AO97" s="408" t="s">
        <v>343</v>
      </c>
      <c r="AP97" s="527">
        <v>0</v>
      </c>
      <c r="AQ97" s="527">
        <v>0</v>
      </c>
      <c r="AR97" s="527">
        <v>0</v>
      </c>
      <c r="AS97" s="527">
        <v>0</v>
      </c>
      <c r="AT97" s="527">
        <v>10490791</v>
      </c>
      <c r="AU97" s="527">
        <v>10490791</v>
      </c>
      <c r="AV97" s="527"/>
      <c r="AW97" s="527"/>
      <c r="AX97" s="374" t="s">
        <v>653</v>
      </c>
    </row>
    <row r="98" spans="1:50" ht="57">
      <c r="A98" s="471"/>
      <c r="B98" s="375"/>
      <c r="C98" s="474"/>
      <c r="D98" s="375"/>
      <c r="E98" s="375"/>
      <c r="F98" s="462"/>
      <c r="G98" s="375"/>
      <c r="H98" s="375"/>
      <c r="I98" s="375"/>
      <c r="J98" s="465"/>
      <c r="K98" s="60" t="s">
        <v>417</v>
      </c>
      <c r="L98" s="375"/>
      <c r="M98" s="456" t="s">
        <v>432</v>
      </c>
      <c r="N98" s="62">
        <v>1</v>
      </c>
      <c r="O98" s="75">
        <v>0</v>
      </c>
      <c r="P98" s="62" t="s">
        <v>437</v>
      </c>
      <c r="Q98" s="149">
        <v>4.24E-2</v>
      </c>
      <c r="R98" s="62"/>
      <c r="S98" s="62"/>
      <c r="T98" s="62"/>
      <c r="U98" s="78">
        <v>45673</v>
      </c>
      <c r="V98" s="79">
        <v>46022</v>
      </c>
      <c r="W98" s="62">
        <f t="shared" si="5"/>
        <v>349</v>
      </c>
      <c r="X98" s="437"/>
      <c r="Y98" s="409"/>
      <c r="Z98" s="409"/>
      <c r="AA98" s="434"/>
      <c r="AB98" s="409"/>
      <c r="AC98" s="80" t="s">
        <v>442</v>
      </c>
      <c r="AD98" s="436"/>
      <c r="AE98" s="436"/>
      <c r="AF98" s="436"/>
      <c r="AG98" s="436"/>
      <c r="AH98" s="436"/>
      <c r="AI98" s="527"/>
      <c r="AJ98" s="527"/>
      <c r="AK98" s="527"/>
      <c r="AL98" s="527"/>
      <c r="AM98" s="527"/>
      <c r="AN98" s="527"/>
      <c r="AO98" s="375"/>
      <c r="AP98" s="527"/>
      <c r="AQ98" s="527"/>
      <c r="AR98" s="527"/>
      <c r="AS98" s="527"/>
      <c r="AT98" s="527"/>
      <c r="AU98" s="527"/>
      <c r="AV98" s="527"/>
      <c r="AW98" s="527"/>
      <c r="AX98" s="375"/>
    </row>
    <row r="99" spans="1:50" ht="57">
      <c r="A99" s="471"/>
      <c r="B99" s="375"/>
      <c r="C99" s="474"/>
      <c r="D99" s="375"/>
      <c r="E99" s="375"/>
      <c r="F99" s="462"/>
      <c r="G99" s="375"/>
      <c r="H99" s="375"/>
      <c r="I99" s="375"/>
      <c r="J99" s="465"/>
      <c r="K99" s="60" t="s">
        <v>418</v>
      </c>
      <c r="L99" s="375"/>
      <c r="M99" s="456" t="s">
        <v>432</v>
      </c>
      <c r="N99" s="62">
        <v>1</v>
      </c>
      <c r="O99" s="75">
        <v>0</v>
      </c>
      <c r="P99" s="62" t="s">
        <v>437</v>
      </c>
      <c r="Q99" s="149">
        <v>4.24E-2</v>
      </c>
      <c r="R99" s="62"/>
      <c r="S99" s="62"/>
      <c r="T99" s="62"/>
      <c r="U99" s="78">
        <v>45673</v>
      </c>
      <c r="V99" s="79">
        <v>46022</v>
      </c>
      <c r="W99" s="62">
        <f t="shared" si="5"/>
        <v>349</v>
      </c>
      <c r="X99" s="437"/>
      <c r="Y99" s="409"/>
      <c r="Z99" s="409"/>
      <c r="AA99" s="434"/>
      <c r="AB99" s="409"/>
      <c r="AC99" s="80" t="s">
        <v>442</v>
      </c>
      <c r="AD99" s="436"/>
      <c r="AE99" s="436"/>
      <c r="AF99" s="436"/>
      <c r="AG99" s="436"/>
      <c r="AH99" s="436"/>
      <c r="AI99" s="527"/>
      <c r="AJ99" s="527"/>
      <c r="AK99" s="527"/>
      <c r="AL99" s="527"/>
      <c r="AM99" s="527"/>
      <c r="AN99" s="527"/>
      <c r="AO99" s="375"/>
      <c r="AP99" s="527"/>
      <c r="AQ99" s="527"/>
      <c r="AR99" s="527"/>
      <c r="AS99" s="527"/>
      <c r="AT99" s="527"/>
      <c r="AU99" s="527"/>
      <c r="AV99" s="527"/>
      <c r="AW99" s="527"/>
      <c r="AX99" s="375"/>
    </row>
    <row r="100" spans="1:50" ht="71.25">
      <c r="A100" s="472"/>
      <c r="B100" s="376"/>
      <c r="C100" s="475"/>
      <c r="D100" s="376"/>
      <c r="E100" s="376"/>
      <c r="F100" s="463"/>
      <c r="G100" s="376"/>
      <c r="H100" s="376"/>
      <c r="I100" s="376"/>
      <c r="J100" s="466"/>
      <c r="K100" s="60" t="s">
        <v>419</v>
      </c>
      <c r="L100" s="376"/>
      <c r="M100" s="457" t="s">
        <v>432</v>
      </c>
      <c r="N100" s="62">
        <v>1</v>
      </c>
      <c r="O100" s="75">
        <v>0</v>
      </c>
      <c r="P100" s="62" t="s">
        <v>437</v>
      </c>
      <c r="Q100" s="149">
        <v>4.24E-2</v>
      </c>
      <c r="R100" s="62"/>
      <c r="S100" s="62"/>
      <c r="T100" s="62"/>
      <c r="U100" s="78">
        <v>45673</v>
      </c>
      <c r="V100" s="79">
        <v>46022</v>
      </c>
      <c r="W100" s="62">
        <f t="shared" si="5"/>
        <v>349</v>
      </c>
      <c r="X100" s="437"/>
      <c r="Y100" s="409"/>
      <c r="Z100" s="409"/>
      <c r="AA100" s="435"/>
      <c r="AB100" s="409"/>
      <c r="AC100" s="80" t="s">
        <v>442</v>
      </c>
      <c r="AD100" s="398"/>
      <c r="AE100" s="398"/>
      <c r="AF100" s="398"/>
      <c r="AG100" s="398"/>
      <c r="AH100" s="398"/>
      <c r="AI100" s="527"/>
      <c r="AJ100" s="527"/>
      <c r="AK100" s="527"/>
      <c r="AL100" s="527"/>
      <c r="AM100" s="527"/>
      <c r="AN100" s="527"/>
      <c r="AO100" s="376"/>
      <c r="AP100" s="527"/>
      <c r="AQ100" s="527"/>
      <c r="AR100" s="527"/>
      <c r="AS100" s="527"/>
      <c r="AT100" s="527"/>
      <c r="AU100" s="527"/>
      <c r="AV100" s="527"/>
      <c r="AW100" s="527"/>
      <c r="AX100" s="376"/>
    </row>
    <row r="115" spans="20:20">
      <c r="T115" s="47" t="s">
        <v>496</v>
      </c>
    </row>
  </sheetData>
  <mergeCells count="596">
    <mergeCell ref="AU93:AU96"/>
    <mergeCell ref="AT97:AT100"/>
    <mergeCell ref="AU97:AU100"/>
    <mergeCell ref="AT86:AT88"/>
    <mergeCell ref="AU86:AU88"/>
    <mergeCell ref="AV86:AV88"/>
    <mergeCell ref="AW86:AW88"/>
    <mergeCell ref="AT89:AT90"/>
    <mergeCell ref="AU89:AU90"/>
    <mergeCell ref="AV89:AV90"/>
    <mergeCell ref="AW89:AW90"/>
    <mergeCell ref="AT91:AT92"/>
    <mergeCell ref="AU91:AU92"/>
    <mergeCell ref="AV91:AV92"/>
    <mergeCell ref="AW91:AW92"/>
    <mergeCell ref="AV93:AV96"/>
    <mergeCell ref="AW93:AW96"/>
    <mergeCell ref="AV97:AV100"/>
    <mergeCell ref="AW97:AW100"/>
    <mergeCell ref="AP93:AP96"/>
    <mergeCell ref="AQ93:AQ96"/>
    <mergeCell ref="AR93:AR96"/>
    <mergeCell ref="AS93:AS96"/>
    <mergeCell ref="AP97:AP100"/>
    <mergeCell ref="AQ97:AQ100"/>
    <mergeCell ref="AR97:AR100"/>
    <mergeCell ref="AS97:AS100"/>
    <mergeCell ref="AT93:AT96"/>
    <mergeCell ref="AP86:AP88"/>
    <mergeCell ref="AP89:AP90"/>
    <mergeCell ref="AP91:AP92"/>
    <mergeCell ref="AQ86:AQ88"/>
    <mergeCell ref="AR86:AR88"/>
    <mergeCell ref="AS86:AS88"/>
    <mergeCell ref="AQ89:AQ90"/>
    <mergeCell ref="AR89:AR90"/>
    <mergeCell ref="AS89:AS90"/>
    <mergeCell ref="AQ91:AQ92"/>
    <mergeCell ref="AR91:AR92"/>
    <mergeCell ref="AS91:AS92"/>
    <mergeCell ref="AN86:AN88"/>
    <mergeCell ref="AM86:AM88"/>
    <mergeCell ref="AL86:AL88"/>
    <mergeCell ref="AK86:AK88"/>
    <mergeCell ref="AJ86:AJ88"/>
    <mergeCell ref="AI86:AI88"/>
    <mergeCell ref="AN91:AN92"/>
    <mergeCell ref="AI91:AI92"/>
    <mergeCell ref="AJ91:AJ92"/>
    <mergeCell ref="AK91:AK92"/>
    <mergeCell ref="AL91:AL92"/>
    <mergeCell ref="AM91:AM92"/>
    <mergeCell ref="AN89:AN90"/>
    <mergeCell ref="AI89:AI90"/>
    <mergeCell ref="AJ89:AJ90"/>
    <mergeCell ref="AK89:AK90"/>
    <mergeCell ref="AL89:AL90"/>
    <mergeCell ref="AM89:AM90"/>
    <mergeCell ref="AD93:AD96"/>
    <mergeCell ref="AE93:AE96"/>
    <mergeCell ref="AF93:AF96"/>
    <mergeCell ref="AG93:AG96"/>
    <mergeCell ref="AH93:AH96"/>
    <mergeCell ref="AD97:AD100"/>
    <mergeCell ref="AE97:AE100"/>
    <mergeCell ref="AF97:AF100"/>
    <mergeCell ref="AG97:AG100"/>
    <mergeCell ref="AH97:AH100"/>
    <mergeCell ref="AI97:AI100"/>
    <mergeCell ref="AJ97:AJ100"/>
    <mergeCell ref="AK97:AK100"/>
    <mergeCell ref="AL97:AL100"/>
    <mergeCell ref="AM97:AM100"/>
    <mergeCell ref="AN97:AN100"/>
    <mergeCell ref="AI93:AI96"/>
    <mergeCell ref="AJ93:AJ96"/>
    <mergeCell ref="AK93:AK96"/>
    <mergeCell ref="AL93:AL96"/>
    <mergeCell ref="AM93:AM96"/>
    <mergeCell ref="AN93:AN96"/>
    <mergeCell ref="AT67:AT78"/>
    <mergeCell ref="AU67:AU78"/>
    <mergeCell ref="AV67:AV78"/>
    <mergeCell ref="AW67:AW78"/>
    <mergeCell ref="AP68:AP78"/>
    <mergeCell ref="AQ68:AQ78"/>
    <mergeCell ref="AR68:AR78"/>
    <mergeCell ref="AS68:AS78"/>
    <mergeCell ref="AI6:AX7"/>
    <mergeCell ref="A6:AB7"/>
    <mergeCell ref="A5:B5"/>
    <mergeCell ref="A1:B4"/>
    <mergeCell ref="AC6:AH7"/>
    <mergeCell ref="C1:AW1"/>
    <mergeCell ref="C2:AW2"/>
    <mergeCell ref="C3:AW3"/>
    <mergeCell ref="C4:AW4"/>
    <mergeCell ref="C5:AX5"/>
    <mergeCell ref="H9:H12"/>
    <mergeCell ref="I9:I12"/>
    <mergeCell ref="J9:J12"/>
    <mergeCell ref="D9:D12"/>
    <mergeCell ref="A9:A17"/>
    <mergeCell ref="B9:B17"/>
    <mergeCell ref="C9:C17"/>
    <mergeCell ref="D13:D17"/>
    <mergeCell ref="E9:E17"/>
    <mergeCell ref="F9:F17"/>
    <mergeCell ref="G9:G17"/>
    <mergeCell ref="H13:H17"/>
    <mergeCell ref="I13:I17"/>
    <mergeCell ref="J13:J17"/>
    <mergeCell ref="H19:H28"/>
    <mergeCell ref="I19:I27"/>
    <mergeCell ref="J19:J27"/>
    <mergeCell ref="H29:H38"/>
    <mergeCell ref="I29:I38"/>
    <mergeCell ref="J29:J32"/>
    <mergeCell ref="D33:D38"/>
    <mergeCell ref="J33:J38"/>
    <mergeCell ref="D39:D40"/>
    <mergeCell ref="H39:H40"/>
    <mergeCell ref="I39:I40"/>
    <mergeCell ref="J39:J40"/>
    <mergeCell ref="D19:D24"/>
    <mergeCell ref="D25:D32"/>
    <mergeCell ref="E19:E40"/>
    <mergeCell ref="F19:F40"/>
    <mergeCell ref="A42:A49"/>
    <mergeCell ref="B42:B49"/>
    <mergeCell ref="C42:C49"/>
    <mergeCell ref="D42:D43"/>
    <mergeCell ref="E42:E49"/>
    <mergeCell ref="D44:D45"/>
    <mergeCell ref="D46:D47"/>
    <mergeCell ref="D48:D49"/>
    <mergeCell ref="G19:G40"/>
    <mergeCell ref="A19:A40"/>
    <mergeCell ref="B19:B40"/>
    <mergeCell ref="C19:C40"/>
    <mergeCell ref="F42:F49"/>
    <mergeCell ref="G42:G49"/>
    <mergeCell ref="H42:H45"/>
    <mergeCell ref="I42:I45"/>
    <mergeCell ref="J42:J43"/>
    <mergeCell ref="J44:J45"/>
    <mergeCell ref="H46:H49"/>
    <mergeCell ref="I46:I47"/>
    <mergeCell ref="J46:J47"/>
    <mergeCell ref="I48:I49"/>
    <mergeCell ref="J48:J49"/>
    <mergeCell ref="F51:F57"/>
    <mergeCell ref="G51:G57"/>
    <mergeCell ref="H51:H54"/>
    <mergeCell ref="I51:I54"/>
    <mergeCell ref="J51:J54"/>
    <mergeCell ref="H55:H57"/>
    <mergeCell ref="I55:I57"/>
    <mergeCell ref="J55:J57"/>
    <mergeCell ref="A51:A57"/>
    <mergeCell ref="B51:B57"/>
    <mergeCell ref="C51:C57"/>
    <mergeCell ref="D51:D54"/>
    <mergeCell ref="E51:E57"/>
    <mergeCell ref="D55:D57"/>
    <mergeCell ref="F59:F65"/>
    <mergeCell ref="G59:G65"/>
    <mergeCell ref="H59:H62"/>
    <mergeCell ref="I59:I62"/>
    <mergeCell ref="J59:J62"/>
    <mergeCell ref="H63:H65"/>
    <mergeCell ref="I63:I65"/>
    <mergeCell ref="J63:J65"/>
    <mergeCell ref="A59:A65"/>
    <mergeCell ref="B59:B65"/>
    <mergeCell ref="C59:C65"/>
    <mergeCell ref="D59:D62"/>
    <mergeCell ref="E59:E65"/>
    <mergeCell ref="D63:D65"/>
    <mergeCell ref="A67:A78"/>
    <mergeCell ref="B67:B78"/>
    <mergeCell ref="C67:C68"/>
    <mergeCell ref="D67:D68"/>
    <mergeCell ref="E67:E78"/>
    <mergeCell ref="C69:C74"/>
    <mergeCell ref="D69:D74"/>
    <mergeCell ref="C75:C78"/>
    <mergeCell ref="D75:D78"/>
    <mergeCell ref="D86:D87"/>
    <mergeCell ref="D88:D92"/>
    <mergeCell ref="F67:F78"/>
    <mergeCell ref="G67:G78"/>
    <mergeCell ref="H67:H74"/>
    <mergeCell ref="I67:I68"/>
    <mergeCell ref="J67:J68"/>
    <mergeCell ref="I69:I74"/>
    <mergeCell ref="J69:J74"/>
    <mergeCell ref="H75:H78"/>
    <mergeCell ref="I75:I78"/>
    <mergeCell ref="J75:J78"/>
    <mergeCell ref="H88:H92"/>
    <mergeCell ref="I88:I92"/>
    <mergeCell ref="J88:J92"/>
    <mergeCell ref="A97:A100"/>
    <mergeCell ref="B97:B100"/>
    <mergeCell ref="C97:C100"/>
    <mergeCell ref="D97:D100"/>
    <mergeCell ref="E97:E100"/>
    <mergeCell ref="F93:F96"/>
    <mergeCell ref="G93:G96"/>
    <mergeCell ref="H93:H96"/>
    <mergeCell ref="I93:I96"/>
    <mergeCell ref="A93:A96"/>
    <mergeCell ref="B93:B96"/>
    <mergeCell ref="C93:C96"/>
    <mergeCell ref="D93:D96"/>
    <mergeCell ref="E93:E96"/>
    <mergeCell ref="A80:A92"/>
    <mergeCell ref="B80:B92"/>
    <mergeCell ref="C80:C92"/>
    <mergeCell ref="D80:D81"/>
    <mergeCell ref="E80:E92"/>
    <mergeCell ref="D82:D83"/>
    <mergeCell ref="D84:D85"/>
    <mergeCell ref="M59:M62"/>
    <mergeCell ref="M63:M65"/>
    <mergeCell ref="M67:M68"/>
    <mergeCell ref="K19:K22"/>
    <mergeCell ref="K23:K27"/>
    <mergeCell ref="K30:K31"/>
    <mergeCell ref="K33:K34"/>
    <mergeCell ref="K36:K37"/>
    <mergeCell ref="F97:F100"/>
    <mergeCell ref="G97:G100"/>
    <mergeCell ref="H97:H100"/>
    <mergeCell ref="I97:I100"/>
    <mergeCell ref="J97:J100"/>
    <mergeCell ref="J93:J96"/>
    <mergeCell ref="F80:F92"/>
    <mergeCell ref="G80:G92"/>
    <mergeCell ref="H80:H86"/>
    <mergeCell ref="I80:I83"/>
    <mergeCell ref="J80:J81"/>
    <mergeCell ref="J82:J83"/>
    <mergeCell ref="I84:I85"/>
    <mergeCell ref="J84:J85"/>
    <mergeCell ref="I86:I87"/>
    <mergeCell ref="J86:J87"/>
    <mergeCell ref="M69:M74"/>
    <mergeCell ref="M75:M78"/>
    <mergeCell ref="R19:R22"/>
    <mergeCell ref="R30:R31"/>
    <mergeCell ref="L93:L96"/>
    <mergeCell ref="L97:L100"/>
    <mergeCell ref="M9:M12"/>
    <mergeCell ref="M19:M27"/>
    <mergeCell ref="M29:M32"/>
    <mergeCell ref="M33:M38"/>
    <mergeCell ref="M39:M40"/>
    <mergeCell ref="M42:M43"/>
    <mergeCell ref="M44:M45"/>
    <mergeCell ref="M46:M47"/>
    <mergeCell ref="M48:M49"/>
    <mergeCell ref="M51:M54"/>
    <mergeCell ref="M55:M57"/>
    <mergeCell ref="M93:M96"/>
    <mergeCell ref="M97:M100"/>
    <mergeCell ref="M88:M92"/>
    <mergeCell ref="M80:M81"/>
    <mergeCell ref="M82:M83"/>
    <mergeCell ref="M84:M85"/>
    <mergeCell ref="M86:M87"/>
    <mergeCell ref="R36:R37"/>
    <mergeCell ref="S36:S37"/>
    <mergeCell ref="Q90:Q91"/>
    <mergeCell ref="R90:R91"/>
    <mergeCell ref="S90:S91"/>
    <mergeCell ref="N19:N22"/>
    <mergeCell ref="O19:O22"/>
    <mergeCell ref="N23:N27"/>
    <mergeCell ref="O23:O27"/>
    <mergeCell ref="N30:N31"/>
    <mergeCell ref="O30:O31"/>
    <mergeCell ref="P36:P37"/>
    <mergeCell ref="N90:N91"/>
    <mergeCell ref="O90:O91"/>
    <mergeCell ref="P90:P91"/>
    <mergeCell ref="Q19:Q22"/>
    <mergeCell ref="Q30:Q31"/>
    <mergeCell ref="Q36:Q37"/>
    <mergeCell ref="N33:N34"/>
    <mergeCell ref="O33:O34"/>
    <mergeCell ref="P33:P34"/>
    <mergeCell ref="N36:N37"/>
    <mergeCell ref="O36:O37"/>
    <mergeCell ref="P19:P22"/>
    <mergeCell ref="P23:P27"/>
    <mergeCell ref="P30:P31"/>
    <mergeCell ref="T90:T91"/>
    <mergeCell ref="AA82:AA83"/>
    <mergeCell ref="AA84:AA85"/>
    <mergeCell ref="AA86:AA87"/>
    <mergeCell ref="U30:U31"/>
    <mergeCell ref="V30:V31"/>
    <mergeCell ref="W30:W31"/>
    <mergeCell ref="U33:U34"/>
    <mergeCell ref="V33:V34"/>
    <mergeCell ref="W33:W34"/>
    <mergeCell ref="AA51:AA61"/>
    <mergeCell ref="AA62:AA65"/>
    <mergeCell ref="AA67:AA68"/>
    <mergeCell ref="AA69:AA70"/>
    <mergeCell ref="S30:S31"/>
    <mergeCell ref="Q33:Q34"/>
    <mergeCell ref="R33:R34"/>
    <mergeCell ref="S33:S34"/>
    <mergeCell ref="AO9:AO16"/>
    <mergeCell ref="AO19:AO40"/>
    <mergeCell ref="W19:W22"/>
    <mergeCell ref="AA19:AA28"/>
    <mergeCell ref="U23:U27"/>
    <mergeCell ref="V23:V27"/>
    <mergeCell ref="W23:W27"/>
    <mergeCell ref="AA9:AA12"/>
    <mergeCell ref="AB9:AB10"/>
    <mergeCell ref="AB11:AB12"/>
    <mergeCell ref="AA13:AA14"/>
    <mergeCell ref="AB13:AB14"/>
    <mergeCell ref="AB15:AB28"/>
    <mergeCell ref="X9:X100"/>
    <mergeCell ref="Y9:Y100"/>
    <mergeCell ref="Z9:Z100"/>
    <mergeCell ref="AA89:AA100"/>
    <mergeCell ref="AA42:AA45"/>
    <mergeCell ref="AA46:AA47"/>
    <mergeCell ref="AA48:AA49"/>
    <mergeCell ref="AO93:AO96"/>
    <mergeCell ref="AO97:AO100"/>
    <mergeCell ref="L19:L40"/>
    <mergeCell ref="L42:L49"/>
    <mergeCell ref="L51:L57"/>
    <mergeCell ref="L59:L65"/>
    <mergeCell ref="L67:L78"/>
    <mergeCell ref="L80:L92"/>
    <mergeCell ref="T19:T22"/>
    <mergeCell ref="T23:T27"/>
    <mergeCell ref="T30:T31"/>
    <mergeCell ref="T33:T34"/>
    <mergeCell ref="T36:T37"/>
    <mergeCell ref="AO42:AO49"/>
    <mergeCell ref="AO51:AO57"/>
    <mergeCell ref="AO59:AO65"/>
    <mergeCell ref="AO67:AO78"/>
    <mergeCell ref="AO80:AO92"/>
    <mergeCell ref="U36:U37"/>
    <mergeCell ref="V36:V37"/>
    <mergeCell ref="W36:W37"/>
    <mergeCell ref="AA71:AA81"/>
    <mergeCell ref="AA29:AA40"/>
    <mergeCell ref="AB29:AB40"/>
    <mergeCell ref="AB75:AB76"/>
    <mergeCell ref="AB77:AB78"/>
    <mergeCell ref="AB80:AB81"/>
    <mergeCell ref="AB82:AB93"/>
    <mergeCell ref="AB94:AB100"/>
    <mergeCell ref="AB42:AB43"/>
    <mergeCell ref="AB44:AB45"/>
    <mergeCell ref="AB46:AB47"/>
    <mergeCell ref="AB48:AB61"/>
    <mergeCell ref="AB62:AB74"/>
    <mergeCell ref="AV19:AV21"/>
    <mergeCell ref="AW19:AW21"/>
    <mergeCell ref="AV22:AV27"/>
    <mergeCell ref="K16:K17"/>
    <mergeCell ref="L9:L17"/>
    <mergeCell ref="M13:M17"/>
    <mergeCell ref="N16:N17"/>
    <mergeCell ref="O16:O17"/>
    <mergeCell ref="P16:P17"/>
    <mergeCell ref="Q16:Q17"/>
    <mergeCell ref="R16:R17"/>
    <mergeCell ref="S16:S17"/>
    <mergeCell ref="U19:U22"/>
    <mergeCell ref="V19:V22"/>
    <mergeCell ref="S19:S22"/>
    <mergeCell ref="Q23:Q27"/>
    <mergeCell ref="R23:R27"/>
    <mergeCell ref="S23:S27"/>
    <mergeCell ref="AM19:AM21"/>
    <mergeCell ref="AN19:AN21"/>
    <mergeCell ref="AL22:AL27"/>
    <mergeCell ref="AM22:AM27"/>
    <mergeCell ref="AN22:AN27"/>
    <mergeCell ref="AL28:AL29"/>
    <mergeCell ref="AM28:AM29"/>
    <mergeCell ref="AN28:AN29"/>
    <mergeCell ref="AP19:AP21"/>
    <mergeCell ref="AP22:AP27"/>
    <mergeCell ref="AP28:AP29"/>
    <mergeCell ref="T16:T17"/>
    <mergeCell ref="U16:U17"/>
    <mergeCell ref="V16:V17"/>
    <mergeCell ref="W16:W17"/>
    <mergeCell ref="AC16:AC17"/>
    <mergeCell ref="AI19:AI21"/>
    <mergeCell ref="AI22:AI27"/>
    <mergeCell ref="AI28:AI29"/>
    <mergeCell ref="AL19:AL21"/>
    <mergeCell ref="AI30:AI32"/>
    <mergeCell ref="AI33:AI35"/>
    <mergeCell ref="AI39:AI40"/>
    <mergeCell ref="AJ19:AJ21"/>
    <mergeCell ref="AK19:AK21"/>
    <mergeCell ref="AJ22:AJ27"/>
    <mergeCell ref="AK22:AK27"/>
    <mergeCell ref="AJ28:AJ29"/>
    <mergeCell ref="AK28:AK29"/>
    <mergeCell ref="AJ30:AJ32"/>
    <mergeCell ref="AK30:AK32"/>
    <mergeCell ref="AJ33:AJ35"/>
    <mergeCell ref="AK33:AK35"/>
    <mergeCell ref="AJ39:AJ40"/>
    <mergeCell ref="AK39:AK40"/>
    <mergeCell ref="AL30:AL32"/>
    <mergeCell ref="AM30:AM32"/>
    <mergeCell ref="AN30:AN32"/>
    <mergeCell ref="AL33:AL35"/>
    <mergeCell ref="AM33:AM35"/>
    <mergeCell ref="AN33:AN35"/>
    <mergeCell ref="AL39:AL40"/>
    <mergeCell ref="AM39:AM40"/>
    <mergeCell ref="AN39:AN40"/>
    <mergeCell ref="AP30:AP32"/>
    <mergeCell ref="AP33:AP35"/>
    <mergeCell ref="AP39:AP40"/>
    <mergeCell ref="AQ19:AQ21"/>
    <mergeCell ref="AR19:AR21"/>
    <mergeCell ref="AS19:AS21"/>
    <mergeCell ref="AT19:AT21"/>
    <mergeCell ref="AU19:AU21"/>
    <mergeCell ref="AQ22:AQ27"/>
    <mergeCell ref="AR22:AR27"/>
    <mergeCell ref="AS22:AS27"/>
    <mergeCell ref="AT22:AT27"/>
    <mergeCell ref="AU22:AU27"/>
    <mergeCell ref="AQ28:AQ29"/>
    <mergeCell ref="AR28:AR29"/>
    <mergeCell ref="AS28:AS29"/>
    <mergeCell ref="AT28:AT29"/>
    <mergeCell ref="AU28:AU29"/>
    <mergeCell ref="AQ30:AQ32"/>
    <mergeCell ref="AR30:AR32"/>
    <mergeCell ref="AS30:AS32"/>
    <mergeCell ref="AT30:AT32"/>
    <mergeCell ref="AU30:AU32"/>
    <mergeCell ref="AQ33:AQ35"/>
    <mergeCell ref="AR33:AR35"/>
    <mergeCell ref="AS33:AS35"/>
    <mergeCell ref="AT33:AT35"/>
    <mergeCell ref="AU33:AU35"/>
    <mergeCell ref="AQ39:AQ40"/>
    <mergeCell ref="AR39:AR40"/>
    <mergeCell ref="AS39:AS40"/>
    <mergeCell ref="AT39:AT40"/>
    <mergeCell ref="AU39:AU40"/>
    <mergeCell ref="AW22:AW27"/>
    <mergeCell ref="AV28:AV29"/>
    <mergeCell ref="AW28:AW29"/>
    <mergeCell ref="AV30:AV32"/>
    <mergeCell ref="AW30:AW32"/>
    <mergeCell ref="AV33:AV35"/>
    <mergeCell ref="AW33:AW35"/>
    <mergeCell ref="AV39:AV40"/>
    <mergeCell ref="AW39:AW40"/>
    <mergeCell ref="AI44:AI45"/>
    <mergeCell ref="AJ44:AJ45"/>
    <mergeCell ref="AK44:AK45"/>
    <mergeCell ref="AL44:AL45"/>
    <mergeCell ref="AM44:AM45"/>
    <mergeCell ref="AN44:AN45"/>
    <mergeCell ref="AI42:AI43"/>
    <mergeCell ref="AJ42:AJ43"/>
    <mergeCell ref="AK42:AK43"/>
    <mergeCell ref="AL42:AL43"/>
    <mergeCell ref="AM42:AM43"/>
    <mergeCell ref="AI48:AI49"/>
    <mergeCell ref="AJ48:AJ49"/>
    <mergeCell ref="AK48:AK49"/>
    <mergeCell ref="AL48:AL49"/>
    <mergeCell ref="AM48:AM49"/>
    <mergeCell ref="AN48:AN49"/>
    <mergeCell ref="AI46:AI47"/>
    <mergeCell ref="AJ46:AJ47"/>
    <mergeCell ref="AK46:AK47"/>
    <mergeCell ref="AL46:AL47"/>
    <mergeCell ref="AM46:AM47"/>
    <mergeCell ref="AN46:AN47"/>
    <mergeCell ref="AR46:AR47"/>
    <mergeCell ref="AS46:AS47"/>
    <mergeCell ref="AT46:AT47"/>
    <mergeCell ref="AU46:AU47"/>
    <mergeCell ref="AQ48:AQ49"/>
    <mergeCell ref="AR48:AR49"/>
    <mergeCell ref="AS48:AS49"/>
    <mergeCell ref="AT48:AT49"/>
    <mergeCell ref="AU48:AU49"/>
    <mergeCell ref="AP61:AP62"/>
    <mergeCell ref="AV42:AV43"/>
    <mergeCell ref="AW42:AW43"/>
    <mergeCell ref="AV44:AV45"/>
    <mergeCell ref="AW44:AW45"/>
    <mergeCell ref="AV46:AV47"/>
    <mergeCell ref="AW46:AW47"/>
    <mergeCell ref="AV48:AV49"/>
    <mergeCell ref="AW48:AW49"/>
    <mergeCell ref="AP42:AP43"/>
    <mergeCell ref="AP44:AP45"/>
    <mergeCell ref="AP46:AP47"/>
    <mergeCell ref="AP48:AP49"/>
    <mergeCell ref="AQ42:AQ43"/>
    <mergeCell ref="AR42:AR43"/>
    <mergeCell ref="AS42:AS43"/>
    <mergeCell ref="AT42:AT43"/>
    <mergeCell ref="AU42:AU43"/>
    <mergeCell ref="AQ44:AQ45"/>
    <mergeCell ref="AR44:AR45"/>
    <mergeCell ref="AS44:AS45"/>
    <mergeCell ref="AT44:AT45"/>
    <mergeCell ref="AU44:AU45"/>
    <mergeCell ref="AQ46:AQ47"/>
    <mergeCell ref="AI63:AI64"/>
    <mergeCell ref="AJ59:AJ60"/>
    <mergeCell ref="AK59:AK60"/>
    <mergeCell ref="AL59:AL60"/>
    <mergeCell ref="AM59:AM60"/>
    <mergeCell ref="AN59:AN60"/>
    <mergeCell ref="AJ61:AJ62"/>
    <mergeCell ref="AK61:AK62"/>
    <mergeCell ref="AL61:AL62"/>
    <mergeCell ref="AM61:AM62"/>
    <mergeCell ref="AN61:AN62"/>
    <mergeCell ref="AJ63:AJ64"/>
    <mergeCell ref="AK63:AK64"/>
    <mergeCell ref="AL63:AL64"/>
    <mergeCell ref="AM63:AM64"/>
    <mergeCell ref="AN63:AN64"/>
    <mergeCell ref="AI59:AI60"/>
    <mergeCell ref="AI61:AI62"/>
    <mergeCell ref="AX88:AX92"/>
    <mergeCell ref="AP63:AP64"/>
    <mergeCell ref="AQ59:AQ60"/>
    <mergeCell ref="AR59:AR60"/>
    <mergeCell ref="AS59:AS60"/>
    <mergeCell ref="AT59:AT60"/>
    <mergeCell ref="AU59:AU60"/>
    <mergeCell ref="AV59:AV60"/>
    <mergeCell ref="AW59:AW60"/>
    <mergeCell ref="AQ61:AQ62"/>
    <mergeCell ref="AR61:AR62"/>
    <mergeCell ref="AS61:AS62"/>
    <mergeCell ref="AT61:AT62"/>
    <mergeCell ref="AU61:AU62"/>
    <mergeCell ref="AV61:AV62"/>
    <mergeCell ref="AW61:AW62"/>
    <mergeCell ref="AQ63:AQ64"/>
    <mergeCell ref="AR63:AR64"/>
    <mergeCell ref="AS63:AS64"/>
    <mergeCell ref="AT63:AT64"/>
    <mergeCell ref="AU63:AU64"/>
    <mergeCell ref="AV63:AV64"/>
    <mergeCell ref="AW63:AW64"/>
    <mergeCell ref="AP59:AP60"/>
    <mergeCell ref="AX93:AX96"/>
    <mergeCell ref="AX97:AX100"/>
    <mergeCell ref="K90:K91"/>
    <mergeCell ref="AX9:AX12"/>
    <mergeCell ref="AX13:AX17"/>
    <mergeCell ref="AX19:AX24"/>
    <mergeCell ref="AX25:AX32"/>
    <mergeCell ref="AX33:AX38"/>
    <mergeCell ref="AX39:AX40"/>
    <mergeCell ref="AX42:AX43"/>
    <mergeCell ref="AX44:AX45"/>
    <mergeCell ref="AX46:AX47"/>
    <mergeCell ref="AX48:AX49"/>
    <mergeCell ref="AX51:AX54"/>
    <mergeCell ref="AX55:AX57"/>
    <mergeCell ref="AX59:AX62"/>
    <mergeCell ref="AX63:AX65"/>
    <mergeCell ref="AX67:AX68"/>
    <mergeCell ref="AX69:AX74"/>
    <mergeCell ref="AX75:AX78"/>
    <mergeCell ref="AX80:AX81"/>
    <mergeCell ref="AX82:AX83"/>
    <mergeCell ref="AX84:AX85"/>
    <mergeCell ref="AX86:AX87"/>
  </mergeCells>
  <dataValidations disablePrompts="1" count="1">
    <dataValidation type="list" allowBlank="1" showInputMessage="1" showErrorMessage="1" sqref="M97:M100">
      <formula1>$AE$9:$AE$15</formula1>
    </dataValidation>
  </dataValidations>
  <hyperlinks>
    <hyperlink ref="AX9" r:id="rId1"/>
    <hyperlink ref="AX13" r:id="rId2"/>
    <hyperlink ref="AX19" r:id="rId3"/>
    <hyperlink ref="AX25" r:id="rId4"/>
    <hyperlink ref="AX33" r:id="rId5"/>
    <hyperlink ref="AX39" r:id="rId6"/>
    <hyperlink ref="AX42" r:id="rId7"/>
    <hyperlink ref="AX44" r:id="rId8"/>
    <hyperlink ref="AX46" r:id="rId9"/>
    <hyperlink ref="AX48" r:id="rId10"/>
    <hyperlink ref="AX51" r:id="rId11"/>
    <hyperlink ref="AX55" r:id="rId12"/>
    <hyperlink ref="AX59" r:id="rId13"/>
    <hyperlink ref="AX63" r:id="rId14"/>
    <hyperlink ref="AX67" r:id="rId15"/>
    <hyperlink ref="AX69" r:id="rId16"/>
    <hyperlink ref="AX75" r:id="rId17"/>
    <hyperlink ref="AX80" r:id="rId18"/>
    <hyperlink ref="AX82" r:id="rId19"/>
    <hyperlink ref="AX84" r:id="rId20"/>
    <hyperlink ref="AX86" r:id="rId21"/>
    <hyperlink ref="AX88" r:id="rId22"/>
    <hyperlink ref="AX93" r:id="rId23"/>
    <hyperlink ref="AX97" r:id="rId24"/>
  </hyperlinks>
  <pageMargins left="0.7" right="0.7" top="0.75" bottom="0.75" header="0.3" footer="0.3"/>
  <pageSetup paperSize="9" orientation="portrait" r:id="rId25"/>
  <drawing r:id="rId26"/>
  <legacy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D11" sqref="D11:E11"/>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518" t="s">
        <v>36</v>
      </c>
      <c r="B2" s="519"/>
      <c r="C2" s="519"/>
      <c r="D2" s="519"/>
      <c r="E2" s="519"/>
      <c r="F2" s="519"/>
      <c r="G2" s="520"/>
    </row>
    <row r="3" spans="1:7" s="6" customFormat="1">
      <c r="A3" s="28" t="s">
        <v>37</v>
      </c>
      <c r="B3" s="515" t="s">
        <v>38</v>
      </c>
      <c r="C3" s="515"/>
      <c r="D3" s="515"/>
      <c r="E3" s="515"/>
      <c r="F3" s="515"/>
      <c r="G3" s="30" t="s">
        <v>39</v>
      </c>
    </row>
    <row r="4" spans="1:7" ht="12.75" customHeight="1">
      <c r="A4" s="31">
        <v>45489</v>
      </c>
      <c r="B4" s="516" t="s">
        <v>210</v>
      </c>
      <c r="C4" s="516"/>
      <c r="D4" s="516"/>
      <c r="E4" s="516"/>
      <c r="F4" s="516"/>
      <c r="G4" s="32" t="s">
        <v>211</v>
      </c>
    </row>
    <row r="5" spans="1:7" ht="12.75" customHeight="1">
      <c r="A5" s="33"/>
      <c r="B5" s="516"/>
      <c r="C5" s="516"/>
      <c r="D5" s="516"/>
      <c r="E5" s="516"/>
      <c r="F5" s="516"/>
      <c r="G5" s="32"/>
    </row>
    <row r="6" spans="1:7">
      <c r="A6" s="33"/>
      <c r="B6" s="517"/>
      <c r="C6" s="517"/>
      <c r="D6" s="517"/>
      <c r="E6" s="517"/>
      <c r="F6" s="517"/>
      <c r="G6" s="35"/>
    </row>
    <row r="7" spans="1:7">
      <c r="A7" s="33"/>
      <c r="B7" s="517"/>
      <c r="C7" s="517"/>
      <c r="D7" s="517"/>
      <c r="E7" s="517"/>
      <c r="F7" s="517"/>
      <c r="G7" s="35"/>
    </row>
    <row r="8" spans="1:7">
      <c r="A8" s="33"/>
      <c r="B8" s="34"/>
      <c r="C8" s="34"/>
      <c r="D8" s="34"/>
      <c r="E8" s="34"/>
      <c r="F8" s="34"/>
      <c r="G8" s="35"/>
    </row>
    <row r="9" spans="1:7">
      <c r="A9" s="511" t="s">
        <v>212</v>
      </c>
      <c r="B9" s="512"/>
      <c r="C9" s="512"/>
      <c r="D9" s="512"/>
      <c r="E9" s="512"/>
      <c r="F9" s="512"/>
      <c r="G9" s="513"/>
    </row>
    <row r="10" spans="1:7" s="6" customFormat="1">
      <c r="A10" s="29"/>
      <c r="B10" s="515" t="s">
        <v>40</v>
      </c>
      <c r="C10" s="515"/>
      <c r="D10" s="515" t="s">
        <v>41</v>
      </c>
      <c r="E10" s="515"/>
      <c r="F10" s="29" t="s">
        <v>37</v>
      </c>
      <c r="G10" s="29" t="s">
        <v>42</v>
      </c>
    </row>
    <row r="11" spans="1:7">
      <c r="A11" s="36" t="s">
        <v>43</v>
      </c>
      <c r="B11" s="516" t="s">
        <v>44</v>
      </c>
      <c r="C11" s="516"/>
      <c r="D11" s="514" t="s">
        <v>45</v>
      </c>
      <c r="E11" s="514"/>
      <c r="F11" s="33" t="s">
        <v>78</v>
      </c>
      <c r="G11" s="35"/>
    </row>
    <row r="12" spans="1:7">
      <c r="A12" s="36" t="s">
        <v>46</v>
      </c>
      <c r="B12" s="514" t="s">
        <v>47</v>
      </c>
      <c r="C12" s="514"/>
      <c r="D12" s="514" t="s">
        <v>79</v>
      </c>
      <c r="E12" s="514"/>
      <c r="F12" s="33" t="s">
        <v>78</v>
      </c>
      <c r="G12" s="35"/>
    </row>
    <row r="13" spans="1:7">
      <c r="A13" s="36" t="s">
        <v>48</v>
      </c>
      <c r="B13" s="514" t="s">
        <v>47</v>
      </c>
      <c r="C13" s="514"/>
      <c r="D13" s="514" t="s">
        <v>79</v>
      </c>
      <c r="E13" s="514"/>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USER_ADMIN</cp:lastModifiedBy>
  <dcterms:created xsi:type="dcterms:W3CDTF">2024-07-04T17:50:33Z</dcterms:created>
  <dcterms:modified xsi:type="dcterms:W3CDTF">2025-09-25T23:52:21Z</dcterms:modified>
</cp:coreProperties>
</file>