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6020" windowHeight="6348" tabRatio="500"/>
  </bookViews>
  <sheets>
    <sheet name="SEQUIMIENTO MARZO" sheetId="6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6" l="1"/>
  <c r="F39" i="6"/>
  <c r="F40" i="6"/>
  <c r="F41" i="6"/>
  <c r="F42" i="6"/>
  <c r="F29" i="6"/>
  <c r="F20" i="6"/>
  <c r="F21" i="6"/>
  <c r="F22" i="6"/>
  <c r="F23" i="6"/>
  <c r="F24" i="6"/>
  <c r="F25" i="6"/>
  <c r="F26" i="6"/>
  <c r="F27" i="6"/>
  <c r="F28" i="6"/>
  <c r="F15" i="6"/>
  <c r="F16" i="6"/>
  <c r="F17" i="6"/>
  <c r="F18" i="6"/>
  <c r="F19" i="6"/>
  <c r="F8" i="6"/>
  <c r="F9" i="6"/>
  <c r="F10" i="6"/>
  <c r="F11" i="6"/>
  <c r="F12" i="6"/>
  <c r="F13" i="6"/>
  <c r="F14" i="6"/>
  <c r="F30" i="6"/>
  <c r="F31" i="6"/>
  <c r="F32" i="6"/>
  <c r="F33" i="6"/>
  <c r="F34" i="6"/>
  <c r="F35" i="6"/>
  <c r="F36" i="6"/>
  <c r="F37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7" i="6"/>
  <c r="I62" i="6" l="1"/>
  <c r="I83" i="6" l="1"/>
  <c r="T17" i="6" l="1"/>
  <c r="T91" i="6" s="1"/>
  <c r="N33" i="6" l="1"/>
  <c r="N31" i="6"/>
  <c r="U69" i="6" l="1"/>
  <c r="S64" i="6"/>
  <c r="S91" i="6" s="1"/>
  <c r="V36" i="6"/>
  <c r="W21" i="6"/>
</calcChain>
</file>

<file path=xl/sharedStrings.xml><?xml version="1.0" encoding="utf-8"?>
<sst xmlns="http://schemas.openxmlformats.org/spreadsheetml/2006/main" count="406" uniqueCount="330">
  <si>
    <t xml:space="preserve">Enero - Dic </t>
  </si>
  <si>
    <t xml:space="preserve">Junio </t>
  </si>
  <si>
    <t xml:space="preserve"> Agosto - Oct.</t>
  </si>
  <si>
    <t xml:space="preserve"> Julio - Agosto</t>
  </si>
  <si>
    <t>Nº de procesos</t>
  </si>
  <si>
    <t>Nº de actividades</t>
  </si>
  <si>
    <t>Nº de proyectos apoyados</t>
  </si>
  <si>
    <t>N° de campañas</t>
  </si>
  <si>
    <t xml:space="preserve">N° de eventos </t>
  </si>
  <si>
    <t>N° de eventos realizados</t>
  </si>
  <si>
    <t>N° de especios culturales  mejorados</t>
  </si>
  <si>
    <t>N° de convocatorias realizadas</t>
  </si>
  <si>
    <t>N° investigaciones</t>
  </si>
  <si>
    <t>N° de Bienes Controlados</t>
  </si>
  <si>
    <t>N° de reinados</t>
  </si>
  <si>
    <t>N° de estrategias</t>
  </si>
  <si>
    <t>N° de planes de mantenimiento cumplidos</t>
  </si>
  <si>
    <t>Nº de Becas otorgadas</t>
  </si>
  <si>
    <t>PROYECTO</t>
  </si>
  <si>
    <t>META PROYECTO</t>
  </si>
  <si>
    <t>INDICADOR</t>
  </si>
  <si>
    <t>OBSERVACIONES</t>
  </si>
  <si>
    <t>Vincular  artistas y gestores culturales en actividades orientadas a temas de  inclusión social.</t>
  </si>
  <si>
    <t>Nº de niños vinculados</t>
  </si>
  <si>
    <t>N° de celebraciones realizadas</t>
  </si>
  <si>
    <t>febrero-diciembre</t>
  </si>
  <si>
    <t xml:space="preserve">julio - Dic </t>
  </si>
  <si>
    <t>marzo-octubre</t>
  </si>
  <si>
    <t>mayo</t>
  </si>
  <si>
    <t>marzo - Dic</t>
  </si>
  <si>
    <t>marzo</t>
  </si>
  <si>
    <t xml:space="preserve">julio - Dic. </t>
  </si>
  <si>
    <t>mayo - noviembre</t>
  </si>
  <si>
    <t>julio-noviembre</t>
  </si>
  <si>
    <t>marzo-junio</t>
  </si>
  <si>
    <t>julio-octubre</t>
  </si>
  <si>
    <t>octubre-noviembre</t>
  </si>
  <si>
    <t>junio-noviembre</t>
  </si>
  <si>
    <t>marzo - Dic.</t>
  </si>
  <si>
    <t>junio-agosto</t>
  </si>
  <si>
    <t>junio - Dic</t>
  </si>
  <si>
    <t>agosto-noviembre</t>
  </si>
  <si>
    <t>febrero - Dic.</t>
  </si>
  <si>
    <t>Cartagena Investiga y divulga su patrimonio</t>
  </si>
  <si>
    <t>Leer para crecer</t>
  </si>
  <si>
    <t>Economía cultural y creativa</t>
  </si>
  <si>
    <t xml:space="preserve">OBJETIVO ESTRATEGICO </t>
  </si>
  <si>
    <t>SUPERAR LA DESIGUALDAD</t>
  </si>
  <si>
    <t>CARTAGENA INCLUYENTE</t>
  </si>
  <si>
    <t>CARTAGENA ESCENARIO NATURAL PARA EL ARTE LA CULTURA Y EL PATRIMONIO</t>
  </si>
  <si>
    <t>PROGRAMA FORTALECER LA INSTITUCIONALIDAD CULTURAL Y LA PARTICIPACIÓN CIUDADANA</t>
  </si>
  <si>
    <t xml:space="preserve">EJE ESTRATEGICO </t>
  </si>
  <si>
    <t>SUBPROGRAMA</t>
  </si>
  <si>
    <t>META PRODUCTO PLAN DE DESARROLLO</t>
  </si>
  <si>
    <t>META RESULTADO PLAN DESARROLLO</t>
  </si>
  <si>
    <t>PROGRAMA</t>
  </si>
  <si>
    <t>LINEA ESTRATEGICA</t>
  </si>
  <si>
    <t>RESPONSABLE</t>
  </si>
  <si>
    <t>CRONOGRAMA PROGRAMADO</t>
  </si>
  <si>
    <t xml:space="preserve">RUBRO PRESUPUESTAL </t>
  </si>
  <si>
    <t>FUENTE</t>
  </si>
  <si>
    <t>MONTO</t>
  </si>
  <si>
    <t>Contextos poblacionales: Diversidad e interculturalidad</t>
  </si>
  <si>
    <t>400 Actividades de agenda cultural realizadas</t>
  </si>
  <si>
    <t>Cartagena escenario de arte</t>
  </si>
  <si>
    <t>Hagamoslo bien, institucionalidad cultural pública</t>
  </si>
  <si>
    <t>Sistema de información en cultura</t>
  </si>
  <si>
    <t>Implementar 2 Procesos dirigidos a fortalecer la institucionalidad cultural pública</t>
  </si>
  <si>
    <t>Formación en gestión cultural</t>
  </si>
  <si>
    <t>3 procesos de formación cultural dirigido a agentes culturales</t>
  </si>
  <si>
    <t>1 Sistema de información cultural distrital</t>
  </si>
  <si>
    <t xml:space="preserve">Capacitar a  artistas y gestores culturales </t>
  </si>
  <si>
    <t>Crear el sistema de información cultural</t>
  </si>
  <si>
    <t>Esta meta se plantea para el periodo 2017- 2019</t>
  </si>
  <si>
    <t>Creación artistica, formación y fortalecimiento a artistas</t>
  </si>
  <si>
    <r>
      <t xml:space="preserve">Apoyar </t>
    </r>
    <r>
      <rPr>
        <sz val="11"/>
        <color theme="1"/>
        <rFont val="Candara"/>
        <family val="2"/>
      </rPr>
      <t xml:space="preserve"> proceso de fortalecimiento de la economía naranja y su articulación como sector productivo de la ciudad. </t>
    </r>
  </si>
  <si>
    <r>
      <rPr>
        <b/>
        <sz val="11"/>
        <color theme="1"/>
        <rFont val="Candara"/>
        <family val="2"/>
      </rPr>
      <t>Economía cultural y creativa</t>
    </r>
    <r>
      <rPr>
        <sz val="11"/>
        <color theme="1"/>
        <rFont val="Candara"/>
        <family val="2"/>
      </rPr>
      <t xml:space="preserve">
Definición: Promover y fortalacer el emprendimiento creativo y cultural, propiciando la formación, formalización y circulación de las empresas culturales,  los productos y servicios creativos y encadenamientos productivos con otros sectores de la economía, con miras a un desarrollo social y económico donde los artistas se conviertan en gestores de iniciativas competivitivas, innovadoras y sostenibles.  </t>
    </r>
  </si>
  <si>
    <t xml:space="preserve">Aumentar en un 300% los procesos de formación artística y de circulación para la profesionalización de los artistas y agentes culturales. </t>
  </si>
  <si>
    <t>Aumentar a 3 los procesos dirigidos al fortalecimiento de los emprendimientos creativos y culturales</t>
  </si>
  <si>
    <t>Aumentar en un 100% el número de estrategias para el fortalecimiento de la institucionalidad cultural y la participación ciudadana.</t>
  </si>
  <si>
    <t>Aumentar en un 100% los procesos de formación artística y de circulación para la profesionalización de los artistas y agentes culturales</t>
  </si>
  <si>
    <t>60 Programaciones realizadas para que los cartageneros vinulen la lectura y escritura a su vida cotidiana.</t>
  </si>
  <si>
    <t xml:space="preserve">60 Mantenimientos básico anual / adecuación de escenarios culturales  </t>
  </si>
  <si>
    <t>6 procesos de patrimonio cultural que buscan preservar la memoria comunicados y difundidos</t>
  </si>
  <si>
    <t>PLAN DE DESARROLLO PRIMERO LA GENTE 2016-2019 POR  UNA CARTAGENA SOSTENIBLE Y COMPETITIVA</t>
  </si>
  <si>
    <t>Cartagena escenario para las artes</t>
  </si>
  <si>
    <t>% de proyectos evaluados</t>
  </si>
  <si>
    <t>Tercera Fase: III Encuentro  Cultural Indígena.</t>
  </si>
  <si>
    <t>Tres acciones de fortalecimiento</t>
  </si>
  <si>
    <t>N° acciones desarralladas entorno al patrimonio cultural</t>
  </si>
  <si>
    <t>N° de actividades realizadas</t>
  </si>
  <si>
    <t>N° de documentos presentados</t>
  </si>
  <si>
    <t>N° de instituciones articuladas</t>
  </si>
  <si>
    <t>N° de procesos fortalecidos</t>
  </si>
  <si>
    <t xml:space="preserve">N° de estrategias </t>
  </si>
  <si>
    <t>Nº de  sesiones realizadas</t>
  </si>
  <si>
    <t>Nº de actividades academicas realizadas</t>
  </si>
  <si>
    <t>N° convocatorias realizadas</t>
  </si>
  <si>
    <t>N° de proyectos digitalizados</t>
  </si>
  <si>
    <t xml:space="preserve">Nº de personas informadas </t>
  </si>
  <si>
    <t>Comité de planeación mensual (2° jueves de cada mes)</t>
  </si>
  <si>
    <t>Solicitud de infome mensual el 25 de cada mes, para entregar los 5 de cada mes siguiente</t>
  </si>
  <si>
    <t>N° de acciones divulgadas</t>
  </si>
  <si>
    <t xml:space="preserve">Convocatoria para formación en formulación de proyectos en alianza con el SENA </t>
  </si>
  <si>
    <t>500 Artistas o colectivos artísticos fortalecidos a través de proceso de formación y creación.</t>
  </si>
  <si>
    <t>Actualización acuerdo 001 de 2003</t>
  </si>
  <si>
    <t>Celebra la música, la danza y el teatro</t>
  </si>
  <si>
    <t>Generar procesos de capacitación para consejeros de cultura</t>
  </si>
  <si>
    <t>Fortalecimiento Red de museos de Cartagena y Bolívar</t>
  </si>
  <si>
    <t>Regulación presupuesto teatro grandes festivales de Cartagena</t>
  </si>
  <si>
    <t xml:space="preserve">Circulacion en mercados culturales </t>
  </si>
  <si>
    <t>N° de servicios innovadores realizados</t>
  </si>
  <si>
    <t>Estrategias para el fortalecimiento de la institucionalidad cultural y la participación ciudadana.</t>
  </si>
  <si>
    <t>N° de estrategias realizadas</t>
  </si>
  <si>
    <t>N° de personas atendidas (200.000)</t>
  </si>
  <si>
    <t>N° de estrategías realizadas</t>
  </si>
  <si>
    <t>N° de colecciones catalogadas  (16)</t>
  </si>
  <si>
    <t>N° de programas desarrollados</t>
  </si>
  <si>
    <t>Nº de convocatorias</t>
  </si>
  <si>
    <t>enero</t>
  </si>
  <si>
    <t xml:space="preserve"> PLAN DE ACCION INSTITUTO DE PATRIMONIO Y CULTURA DE CARTAGENA 2017</t>
  </si>
  <si>
    <t>En el 2017 se medira por acciones no por personas</t>
  </si>
  <si>
    <t>septiembre</t>
  </si>
  <si>
    <t>N° de orquestas fortalecidas</t>
  </si>
  <si>
    <t>Nº de procesos realizados</t>
  </si>
  <si>
    <t>Empleos, generación de recursos, personal circulante.</t>
  </si>
  <si>
    <t>festivales diseñar ficha de inscripción, festi dulce involucrar al personal del Portal del Dulce</t>
  </si>
  <si>
    <t>grupos y artistas participando, poblaciones y barrios  impactados, empleos generados, eventos realizados</t>
  </si>
  <si>
    <t>sugerimos realizar una agenda académica</t>
  </si>
  <si>
    <t>Niños y niñas sensibilizados 1500</t>
  </si>
  <si>
    <t>Acciones conjuntas, presupuestos designados</t>
  </si>
  <si>
    <t>Empleos generados, ciudades visitadas, eventos realizados, artistas participando</t>
  </si>
  <si>
    <t xml:space="preserve">Lanzamiento de fiestas Anato Bogota, </t>
  </si>
  <si>
    <t>grupos y artistas participando, poblaciones y barrios  impactados, empleos generados, eventos realizados, convocatorias realizadas, jurados, curadores y asesores, talleres realizados</t>
  </si>
  <si>
    <t>población y barrios impactados</t>
  </si>
  <si>
    <t>Artistas participando, canción producida</t>
  </si>
  <si>
    <t>población, actividades donde se adecuaron espacios</t>
  </si>
  <si>
    <t>revisar este punto</t>
  </si>
  <si>
    <t>grupos y artistas participando, poblaciones y barrios  impactados, empleos generados, eventos realizados, convocatorias realizadas, jurados, curadores y asesores, talleres realizados, reinas participando</t>
  </si>
  <si>
    <t>Sugerimos que copia digitalizada sea entregada al archivo histórico</t>
  </si>
  <si>
    <t xml:space="preserve">poblaciones y barrios  impactados, empleos generados, eventos realizados </t>
  </si>
  <si>
    <t>universidades, bibliotecas, I.E</t>
  </si>
  <si>
    <t>muebles e inmuebles protegidos</t>
  </si>
  <si>
    <t>Nº de personas informadas , inmuebles cumpliendo la norma</t>
  </si>
  <si>
    <t>N° diagnosticos realizados, seguimiento a obras, sanciones y fachadas</t>
  </si>
  <si>
    <t>video institucional, agenda cultural, gestión de free press</t>
  </si>
  <si>
    <t>investigaciones, documentos, empleos, poblaciones</t>
  </si>
  <si>
    <t>integrantes de clubes (minimo 10), numero de clubes (minimo 2 por biblioteca)</t>
  </si>
  <si>
    <t>grupos y artistas participantes, poblacion y barrios impactados</t>
  </si>
  <si>
    <t>videos, memoria,fotos, taller de grandes preguntas, memoria, empelos generados, poblacion y barrios impactados</t>
  </si>
  <si>
    <t>poblacion y barrios impactados</t>
  </si>
  <si>
    <t>gestionar proyecto a largo plazo que asegure sostenibilidad y que quede como documento guía de la política cultural distrital</t>
  </si>
  <si>
    <t>30 becas</t>
  </si>
  <si>
    <t>30 personas</t>
  </si>
  <si>
    <t xml:space="preserve"> </t>
  </si>
  <si>
    <t>Politícas  públicas realizadas, planes de trabajo, acciones de fortalecimiento</t>
  </si>
  <si>
    <t>SGP - Propósito General - Cultura</t>
  </si>
  <si>
    <t>Ingresos Corrientes de Libre Destinación</t>
  </si>
  <si>
    <t>Otros rendimientos financieros</t>
  </si>
  <si>
    <t>Convenios y Venta de Servicios Cultura</t>
  </si>
  <si>
    <t>Rendimientos Financieros Cultura</t>
  </si>
  <si>
    <t>Estampilla Pro-Cultura</t>
  </si>
  <si>
    <t>Multas y Sanciones</t>
  </si>
  <si>
    <t>03-0562-01 PATRIMONIO INMATERIAL: FESTEJOS PATRIMONIALES</t>
  </si>
  <si>
    <t>03-0562-03 PATRIMONIO MATERIAL</t>
  </si>
  <si>
    <t>03-0562-04 CONTEXTOS POBLACIONALES: DIVERSIDAD E INTERCULTURALIDAD</t>
  </si>
  <si>
    <t>03-0562-05 CARTAGENA INVESTIGA Y DIVULGA SU PATRIMONIO CULTURAL</t>
  </si>
  <si>
    <t>03-0562-06 LEER PARA CRECER</t>
  </si>
  <si>
    <t>SGP - Propósito General -Cultura         Estampilla Pro-Cultura</t>
  </si>
  <si>
    <t>03-0562-07 CREACION ARTISTICA, FORMACION Y FORTALECIMIENTO A ARTISTAS</t>
  </si>
  <si>
    <t>03-0562-08 CARTAGENA ESCENARIO DE ARTE</t>
  </si>
  <si>
    <t>03-0562-09 MANTENIMIENTO ESCENARIOS PARA LAS ARTES</t>
  </si>
  <si>
    <t>SGP - Propósito General - Cultura  Estampilla Pro-Cultura Espectaculos Públicos   Venta de Servicios Teatro Adolfo Mejia</t>
  </si>
  <si>
    <t>03-0562-14 SISTEMA DISTRITAL DE CULTURA                                                                                                                                                                                                                                                                                                                                                              03-0562-15 TRANSFERENCIAS Y CONVENIO AL SECTOR CULTURA</t>
  </si>
  <si>
    <t>Estampilla Pro-Cultura SGP -  Propósito General - Cultura                                                                                        Estampilla Pro-Cultura</t>
  </si>
  <si>
    <t>03-0562-13 ECONOMIA CREATIVA Y CULTURAL</t>
  </si>
  <si>
    <t xml:space="preserve"> SGP - Propósito General - Cultura</t>
  </si>
  <si>
    <t xml:space="preserve">Sesiones del Consejo Distrital de Cultura de Cartagena. </t>
  </si>
  <si>
    <t>N ° de censos realizados</t>
  </si>
  <si>
    <t>Generar el formatos de medición para poder establecer políticas culturales y patrimoniales basadas en mediciones y necesidades reales.</t>
  </si>
  <si>
    <t>N° de procesos de  formación realizadas</t>
  </si>
  <si>
    <t>N° de comites realizados</t>
  </si>
  <si>
    <t>N° de informes presentados</t>
  </si>
  <si>
    <t>N° de acuerdos actualizados</t>
  </si>
  <si>
    <t>N° de regulaciones realizadas</t>
  </si>
  <si>
    <t>N de sistemas de información creados</t>
  </si>
  <si>
    <t>enero-nov</t>
  </si>
  <si>
    <t>abril</t>
  </si>
  <si>
    <t>novimebre</t>
  </si>
  <si>
    <t>febrero</t>
  </si>
  <si>
    <t xml:space="preserve"> N° de clubes de lectura conformados</t>
  </si>
  <si>
    <t>N° de talleres realizados</t>
  </si>
  <si>
    <t xml:space="preserve">N° de cine-foros realizados </t>
  </si>
  <si>
    <t>N° personas capacitaciones</t>
  </si>
  <si>
    <t>Patrimonio materia e inmaterial</t>
  </si>
  <si>
    <t>N° de fortalecimientos realizados</t>
  </si>
  <si>
    <t>N° de rutas realizadas</t>
  </si>
  <si>
    <t>N° de formatos realizados</t>
  </si>
  <si>
    <t>PATRIMONIO MATERIAL: Acopiar, digitalizar, divulgar o sistematizar los proyectos de patrimonio material mueble e inmueble recibidos durante 2016 por la oficina de Patrimonio del IPCC.</t>
  </si>
  <si>
    <t>PATRIMONIO MATERIAL: Celebración del día del Patrimonio</t>
  </si>
  <si>
    <t>PATRIMONIO MATERIAL: Hagamoslo bien por el patrimonio: Formar,  informar sobre la normatividad en torno al  patrimonio mueble e inmueble del centro historíco y su área de influencia</t>
  </si>
  <si>
    <t>PATRIMONIO MATERIAL: Control y verificación de los  Bienes Inmuebles del Centro Histórico de Cartagena, Periferia Histórica y Área de Influencia: Diagnosticos, sanciones, seguimiento a intervenciones y fachadas.</t>
  </si>
  <si>
    <t>PATRIMONIO MATERIAL: Estudiar y evaluar  los proyectos y propuestas de intervención presentados ante la division de patrimonio del IPCC  del Cómite Técnico de Patrimonio</t>
  </si>
  <si>
    <t>primer semestre</t>
  </si>
  <si>
    <t>PATRIMONIO MATERIAL: Hagámoslo bien por el patrimonio: Proyecto de convocatoria para protección del patrimonio mueble e inmueble (Convocatoria)</t>
  </si>
  <si>
    <t>PATRIMONIO INMATERIAL, FESTEJOS PATRIIMONIALES: Fortalecimiento del patrimonio  alimentario: Festival del Frito, Festival del Dulce y Festival del Pastel.</t>
  </si>
  <si>
    <t xml:space="preserve">PATRIMONIO INMATERIAL, FESTEJOS PATRIIMONIALES: Realización agenda cultural en el marco de  la Celebración de las fiestas de  la Candelaria </t>
  </si>
  <si>
    <t xml:space="preserve">PATRIMONIO INMATERIAL, FESTEJOS PATRIIMONIALES: Realización de agenda cultural la Celebración del Cumpleaños de Cartagena. </t>
  </si>
  <si>
    <t>PATRIMONIO INMATERIAL, FESTEJOS PATRIIMONIALES: Desarrollar un programa  de apropiación y sensibilización social de las manifestaciones del patrimonio cultural, enfocado a niños y niñas del distrito.</t>
  </si>
  <si>
    <t>PATRIMONIO INMATERIAL, FIESTAS DE INDEPENDENCIA:  Articular con las instituciones públicas como Polícia, Corporación de Turismo, Oficina de Espacio Público, secretaria de Participación y Desarrollo Social, secretaria de Educación   para el fortalecimiento de las  Fiestas de Independencia.</t>
  </si>
  <si>
    <t>PATRIMONIO INMATERIAL, FIESTAS DE INDEPENDENCIA: Presentar ante MinCultura documento para inclusión de  las Fiestas de la Independencia de Cartagena  en la lista representativas del patrimonio de la Nación.</t>
  </si>
  <si>
    <t>PATRIMONIO INMATERIAL, FIESTAS DE INDEPENDENCIA: Realizar lanzamiento y  campaña de promoción de las Fiestas de Independencia a nivel local y Nacional e internacional.</t>
  </si>
  <si>
    <t>PATRIMONIO INMATERIAL, FIESTAS DE INDEPENDENCIA:  Realizar  una agenda de pre fiestas y Fiestas de Independencia incluyentes, multiculturales y diversos.</t>
  </si>
  <si>
    <t>PATRIMONIO INMATERIAL, FIESTAS DE INDEPENDENCIA: Realizar convocatoria para el fortalecimiento  de cabildos, bandos,  desfiles y actores festivos.</t>
  </si>
  <si>
    <t>PATRIMONIO INMATERIAL, FIESTAS DE INDEPENDENCIA: Desarrollar una agenda de actividades civicas y culturales  con las candidatas al Reinado de la Independencia 2017.</t>
  </si>
  <si>
    <t xml:space="preserve">PATRIMONIO INMATERIAL, FIESTAS DE INDEPENDENCIA: Estrategia para adecuar espacios para garantizar que en  los espectáculos culturales novembrinos puedan acceder personas con diversidad funcional,  niños, niñas y personas de la tercera edad.  </t>
  </si>
  <si>
    <t>PATRIMONIO INMATERIAL, FIESTAS DE INDEPENDENCIA: Realizar el Reinado de la Independencia 2017.</t>
  </si>
  <si>
    <t>CONTEXTOS POBLACIONALES: Vincular  niños y niñas de la primera infancia (0 a 6 años) a procesos artísticos y culturales como conciertos, espectáculos de danza, eventos literarios, proyecciones cinematográficas o recorridos culturales, con el fin de brindar acceso democrático a cultura, preservación y reconocimiento del patrimonio artístico y procesos de formación de públicos.</t>
  </si>
  <si>
    <t>DIVISIÓN DE CULTURA</t>
  </si>
  <si>
    <t xml:space="preserve">DIRECCIÓN, DIVISIÓN DE PATRIMONIO, DIVISIÓN DE CULTURA </t>
  </si>
  <si>
    <t>CONTEXTOS POBLACIONALES: Proceso de fortalecimiento identidad afro en zona insular de Cartagena.</t>
  </si>
  <si>
    <t>marzo a diciembre</t>
  </si>
  <si>
    <t>Patrimonio, identidad y memoria
Definición: Proteger, difundir y salvaguardar el patrimonio cultural material e inmaterial y su apropiación social para el fortalecimiento de las identidades y la memoria en el Distrito de Cartagena de Indias.</t>
  </si>
  <si>
    <t xml:space="preserve">Fomento al arte y cultura para la vida y la paz
Definición:  Fomentar la cultura, es decir, propiciar un desarrollo positivo en las prácticas artísticas y culturales de la ciudad, acompañando la labor de las entidades culturales, de los gestores y creadores culturales, propendiendo por el fortalecimiento de estrategias artísticas, valoración social de la cultura y  la formación de públicos en el Distrito de Cartagena. 
</t>
  </si>
  <si>
    <t>LEER PARA CRECER: Atención permanente a usuarios en la red de bibliotecas.</t>
  </si>
  <si>
    <t>LEER PARA CRECER: Actividades de lecto-escritura  en voz alta  realizados mediante la programación permanente en forma inclusiva.</t>
  </si>
  <si>
    <t>LEER PARA CRECER: Desde la estrategia Leer para crecer, prestar servicios de extensión comunitaria o actividades itinerantes en el marco de Cultura en mi barrio</t>
  </si>
  <si>
    <t>enero a diciembre</t>
  </si>
  <si>
    <t>LEER PARA CRECER: Diseñar metodología para prestar servicios a las diversas franjas poblacionales.</t>
  </si>
  <si>
    <t>LEER PARA CRECER: Conformar clubes de lectura.</t>
  </si>
  <si>
    <t>LEER PARA CRECER: Realización de talleres artisticos y culturales.</t>
  </si>
  <si>
    <t>LEER PARA CRECER: Agenda de actividades  de fechas especiales (día de la mujer, de la Tierra, idioma, etc).</t>
  </si>
  <si>
    <t>LEER PARA CRECER: Implementar talleres de servicios innovadores en la red de bibliotecas.</t>
  </si>
  <si>
    <t>LEER PARA CRECER: Realización de cine-foros en la red de bibliotecas.</t>
  </si>
  <si>
    <t>LEER PARA CRECER: Catalogación a  colecciones de la estrategía Leer para crecer.</t>
  </si>
  <si>
    <t>LEER PARA CRECER: Gestión de colecciones, proyectos o alianzas para el fortalecimiento de la estrategía Leer para crecer.</t>
  </si>
  <si>
    <t>MARINA CRUZATE - DIVISIÓN DE CULTURA</t>
  </si>
  <si>
    <t>ALFONSO CABRERA, DIVISIÓN DE PATRIMONIO</t>
  </si>
  <si>
    <t>MARGOTH CASTRO - DIVISIÓN DE CULTURA</t>
  </si>
  <si>
    <t>N° de bibliotecas inauguradas</t>
  </si>
  <si>
    <t>enero y diciembre</t>
  </si>
  <si>
    <t>PLANEACIÓN</t>
  </si>
  <si>
    <t>DIVISIÓN DE PATRIMONIO</t>
  </si>
  <si>
    <t>CREACIÓN ARTÍSTICA, FORMACIÓN Y FORTALECIMIENTO A ARTISTAS: Otorgar becas anuales para formar a personas en pregrados y/o postgrados relacionados con Arte, Cultura y Patrimonio.</t>
  </si>
  <si>
    <t>CREACIÓN ARTÍSTICA, FORMACIÓN Y FORTALECIMIENTO A ARTISTAS: Procesos de formación artistica y cultural en convenio con el SENA</t>
  </si>
  <si>
    <t>CREACIÓN ARTÍSTICA, FORMACIÓN Y FORTALECIMIENTO A ARTISTAS: Fortalecimiento del núcleo constitutivo de la Orquesta SinfÓnica de Cartagena</t>
  </si>
  <si>
    <t>CREACIÓN ARTÍSTICA, FORMACIÓN Y FORTALECIMIENTO A ARTISTAS: Estimular el fortalecmiento de proyectos y emprendimientos artísticos y culturales.</t>
  </si>
  <si>
    <t>CARTAGENA ESCENARIO DE ARTE: Ejecución de  actividades del Proyecto Ruta de la Identidad que rige el Acuerdo 017 de 2013 del Concejo Distrital y que se realiza de la mano de la Secretaría de Participación y Desarrollo Comunitario, la Corporación Turismo de Cartagena y la Secretaría del Interior.</t>
  </si>
  <si>
    <t>marzo y diciembre</t>
  </si>
  <si>
    <t>CARTAGENA ESCENARIO DE ARTE: Agenda cultural de temporada turística.</t>
  </si>
  <si>
    <t>Sistema Distrital de Cultura</t>
  </si>
  <si>
    <t>N° de proyectos fortalecidos</t>
  </si>
  <si>
    <t>PATRIMONIO MATERIAL: Hagámoslo bien por el patrimonio: Fortalecer una agenda academica en torno al  Patrimonio Cultural  material</t>
  </si>
  <si>
    <t>CARTAGENA ESCENARIO DE ARTE: Realizar actividades culturales propias del IPCC o en alianza con otras entidades  en el Teatro Adolfo Mejía .</t>
  </si>
  <si>
    <t>CARTAGENA ESCENARIO DE ARTE: Fortalemiento procesos culturales de ciudad a través de los apoyos concertados.</t>
  </si>
  <si>
    <t>LEY DE ESPECTÁCULOS PÚBLICOS: Realizar una convocatoria para ejecutar los recursos asignados a Cartagena .</t>
  </si>
  <si>
    <t xml:space="preserve">PROYECTO DE MANTENIMIENTO ESCENARIOS PARA LAS ARTES: Desarrollar mantenimiento y/o  intervención a  espacios culturales en custodia del IPCC a través de la Red Distrital de Bibliotecas Públicas y Comunitarias, Centros Culturales y Casas de la Cultura.   </t>
  </si>
  <si>
    <t>ADMINISTRACIÓN DE BIENES MUEBLES E INMUEBLES DEL PATRIMONIO CULTURAL: Realizar acompañamiento  para la implementación   a la secretaria de Palneación para entrega documento del PEMP del Centro Historico, Periferia Historica y Zonas de Influencia ante Mincultura.</t>
  </si>
  <si>
    <t>DIRECCIÓN Y TALENTO HUMANO</t>
  </si>
  <si>
    <t>DIRECCIÓN DE CULTURA</t>
  </si>
  <si>
    <t>N° de artistas vinculados</t>
  </si>
  <si>
    <t>Nº capacitaciones realizadas</t>
  </si>
  <si>
    <t>Nº de encuentros realizados</t>
  </si>
  <si>
    <t>PROYECTO DE MANTENIMIENTO ESCENARIOS PARA LAS ARTES: Inaugurar MEGA BIBLIOTECAS dotadas y acondicionadas</t>
  </si>
  <si>
    <t>TEATRO ADOLFO PROYECTO DE MANTENIMIENTO ESCENARIOS PARA LAS ARTES</t>
  </si>
  <si>
    <t>N° de circulaciónes en mercados culturales</t>
  </si>
  <si>
    <t>N° de Ruta filmica elaborada</t>
  </si>
  <si>
    <r>
      <t xml:space="preserve">CONTEXTOS POBLACIONALES: Vincular a </t>
    </r>
    <r>
      <rPr>
        <sz val="11"/>
        <color theme="1"/>
        <rFont val="Candara"/>
        <family val="2"/>
      </rPr>
      <t xml:space="preserve"> niños y niñas  a través de procesos de formación artística y formación de públicos a través de funciones, talleres y capacitaciones en temas de artes plásticas y visuales, música, danza, teatro y literatura.</t>
    </r>
  </si>
  <si>
    <t>CONTEXTOS POBLACIONALES: Vincular a jovenes a través de proceso de formación artística y formación de públicos como funciones, talleres y capacitaciones en temas de artes pláscticas, visuales, música, danza, teatro y literatura</t>
  </si>
  <si>
    <t>CONTEXTOS POBLACIONALES: Vincular Adultos  a través de proceso de formación artística y formación de públicos como funciones, talleres y capacitaciones en temas de artes pláscticas, visuales, música, danza, teatro y literatura.</t>
  </si>
  <si>
    <r>
      <t xml:space="preserve">CONTEXTOS POBLACIONALES: Vincular </t>
    </r>
    <r>
      <rPr>
        <b/>
        <sz val="11"/>
        <color theme="1"/>
        <rFont val="Candara"/>
        <family val="2"/>
      </rPr>
      <t xml:space="preserve"> </t>
    </r>
    <r>
      <rPr>
        <sz val="11"/>
        <color theme="1"/>
        <rFont val="Candara"/>
        <family val="2"/>
      </rPr>
      <t>adultos mayores a través de procesos de formación artística como talleres y capacitaciones en temas de artes plásticas y visuales, música, danza, teatro y literatura.</t>
    </r>
  </si>
  <si>
    <t># de Personas vinculadas por actividades culturales trabajadas desde un enfoque poblacional para fortalecer la interculturalidad, 30% de la linea base tomada en 2016.</t>
  </si>
  <si>
    <t>Nº de personas vinculadas</t>
  </si>
  <si>
    <t>Aumentar a 40 el número de Acciones de protección y salvaguarda del patrimonio cultural a la población a vincular</t>
  </si>
  <si>
    <t>vincular a  319.500 personas en actividades culturales trabajadas desde un enfoque poblacional y diferencial para fortalecer la interculturalidad</t>
  </si>
  <si>
    <t>CONTEXTOS POBLACIONALES: vincular integrantes de la comunidad LGBTI a través de procesos de formación artística y formación de públicos como funciones, talleres y capacitaciones en temas de artes plásticas y visuales, música, danza, teatro y literatura.</t>
  </si>
  <si>
    <t>CONTEXTOS POBLACIONALES: vincular personas en temas de equidad de género a través de procesos de formación artística y formación de públicos como funciones, talleres y capacitaciones en temas de artes plásticas y visuales, música, danza, teatro y literatura.</t>
  </si>
  <si>
    <t>CONTEXTOS POBLACIONALES: vincular  personas víctimas del conflicto a través de procesos de formación artísticay formación de públicos como funciones, talleres y capacitaciones en temas de artes plásticas y visuales, música, danza, teatro y literatura.</t>
  </si>
  <si>
    <t>BERTHA ARNEDO</t>
  </si>
  <si>
    <t xml:space="preserve"> BERTHA ARNEDO</t>
  </si>
  <si>
    <t>CARTAGENA INVESTIGA Y DIVULGA SU PATRIMONIO: Realizar acciones  encaminadas a divulgar las actividades del patrimonio  que fomenten su conservación.</t>
  </si>
  <si>
    <t>CARTAGENA INVESTIGA Y DIVULGA SU PATRIMONIO: Realizar censo  de bienes muebles e inmuebles del  centro historico.</t>
  </si>
  <si>
    <t>CARTAGENA INVESTIGA Y DIVULGA SU PATRIMONIO: Realizar investigaciones sobre patrimonio material e inmaterial de Cartagena.</t>
  </si>
  <si>
    <t>MONTO EJECUTADO MARZO</t>
  </si>
  <si>
    <t>META RESULTADO EJECUTADA A MARZO</t>
  </si>
  <si>
    <t>META EJECUTADA A MARZO 30</t>
  </si>
  <si>
    <t>Se realizo promoción de las fiestas en la feria de Anato el mes de marzo en Bogota</t>
  </si>
  <si>
    <t xml:space="preserve">PATRIMONIO INMATERIAL, FESTEJOS PATRIIMONIALES: Fortalecimiento de celebraciones en barrios y corregimientos de Cartagena. </t>
  </si>
  <si>
    <t>marzo-diciembre</t>
  </si>
  <si>
    <t xml:space="preserve">Se esta a la espera del llamado a sustentar para su aprobacion de Min Cultura </t>
  </si>
  <si>
    <t>Apoyado cumpleaños 48 del barrio El Pozón, celebracion cultural España</t>
  </si>
  <si>
    <t>50 becas otorgadas en el primer semestre</t>
  </si>
  <si>
    <t>Realizadas fiestas de la Candelaria, un conversatorio, realizada noche de Fandango</t>
  </si>
  <si>
    <t>una mensual, una con presencia del alcalde</t>
  </si>
  <si>
    <t>celebrado dia del teatro</t>
  </si>
  <si>
    <t>Consejo de artesanos reconocido por el IPCC, celebrado día del artesano</t>
  </si>
  <si>
    <t>Elaborar ruta plan distrital de danzas                        1 fases de reuniones del consejo de danzas        2 mesas de trabajo por localidad y corregimientos                                                                           3 formulacion del plan</t>
  </si>
  <si>
    <t>Se esta en la primera etapa</t>
  </si>
  <si>
    <t>Elaborar ruta comisión filmica                                                   1 fases de reuniones del consejo de danzas        2 mesas de trabajo por localidad y corregimientos                                                                           3 formulacion del plan</t>
  </si>
  <si>
    <t>Esta en preparacion la primera capacitación sobre el reglamento interno, con min Cultura se realizo mesa de trabajo sobre las funciones de los Consejos de Cultura</t>
  </si>
  <si>
    <t>Artistas vinculados en "Dialogos de las identidades", 15 jóvenes multiplicadores formando en el barrio El Pozón, Huellas Alberto Uribe, Chapacua y Bocachica, Caño del oro, Tierrabomba</t>
  </si>
  <si>
    <t xml:space="preserve">Proceso de formación en artes plasticas, teaatro, música, danzas en los barrios Pozón, Chapacua,   zona insular y Punta Canoa </t>
  </si>
  <si>
    <t>formación en danzas y fortalecimiento de la identidad en Bocachicia y caño del oro</t>
  </si>
  <si>
    <t>Presentados y evaluados 21 proyectos de intervención de inmuebles en el centro histórico</t>
  </si>
  <si>
    <t>Se realizó proyecto piloto de la Ruta de la Independencia.</t>
  </si>
  <si>
    <t>Nº de imagenes producidas</t>
  </si>
  <si>
    <t>Se lanzo desde el 10 de marzo convocatoria para la imagen de las Fiestas de Independencia</t>
  </si>
  <si>
    <t>Apoyo a grupo infantil vallenato para viajar a Valledupar, proceso de formación a través del proyecto Diálogo de las identidades, en temas de artes plásticas, teatro, música, danzas en los barrios Pozón, Chapacua y zona insular</t>
  </si>
  <si>
    <t>CREACIÓN ARTÍSTICA, FORMACIÓN Y FORTALECIMIENTO A ARTISTAS: Procesos de fortalecimiento a artesanos</t>
  </si>
  <si>
    <t>Taller de grandes preguntas, taller de fotografia, memoria,  cineforos, turbantes</t>
  </si>
  <si>
    <t>N° de  actividades realizadas</t>
  </si>
  <si>
    <t xml:space="preserve">Ficci (Cine en los barrios - ( bibliotecas de la red)
(Celebración del Día de la mujer-  Todas las bibliotecas de la Red
Día del teatro - Centro cultural las Palmeras
Festival de dulce en la red de bibliotecas </t>
  </si>
  <si>
    <t>N° de metodologías diseñadas</t>
  </si>
  <si>
    <t>PATRIMONIO INMATERIAL, FIESTAS DE INDEPENDENCIA: Convocatoria imagen oficial de  Fiestas de Independencia.</t>
  </si>
  <si>
    <t>Lectura en voz alta - 
La hora del cuento . 
Pintemos un cuento . 
Lectura en playa -  
Lectura biblioteca-escuela</t>
  </si>
  <si>
    <t xml:space="preserve">N° de programaciones realizadas </t>
  </si>
  <si>
    <t>Inagurada  mega biblioteca Juan Jose Nieto, en el barrio Rosedal</t>
  </si>
  <si>
    <t>Fortalecimiento del Artesanos</t>
  </si>
  <si>
    <t xml:space="preserve">CARTAGENA ESCENARIO DE ARTE: Fortalecer  una agenda cultural tendiente a crear procesos de formación, circulación, articulación entre la oferta y demanda, con miras a crear circuitos culturales que propendan por la formación de públicos y el desarrollo de la economía naranja, brindando un sano espacimiento a los visitantes y habitantes del Distrito. </t>
  </si>
  <si>
    <t>META MARZO 31 DE 2017</t>
  </si>
  <si>
    <t>Se realizó el Festival del frito, el cual fue incluido en los Festivales Gastronómicos del país.</t>
  </si>
  <si>
    <t>Realización del IX Festival de Coros de Cartagena</t>
  </si>
  <si>
    <t>N° de Festivales realizados</t>
  </si>
  <si>
    <t>CONTEXTOS POBLACIONALES: vincular personas en condición de discapacidad a través de procesos de formación artística y formación de públicos como funciones, talleres y capacitaciones en temas de artes plásticas y visuales, música, danza, teatro y literatura.</t>
  </si>
  <si>
    <t>Alianza con a Editorial Planeta para hacer Feria del Libro en Cartagena y donación de libros para las bibliotecas.</t>
  </si>
  <si>
    <t>Proceso de formación en bibliotecas de Cartagena y feria artesanal en el SENA plaza de la aduana</t>
  </si>
  <si>
    <t>Agenda cultural  temporada turística de enero.</t>
  </si>
  <si>
    <t>Salón de danza del Centro Cultural Las Palmeras y exteriores del mismo, obras en la Mega Bibloteca del Pie de la Popa que será inugurada a mitad de año.</t>
  </si>
  <si>
    <t>Se han realizado 3 reuniones con el Ministerio de Cultura sobre el tema de la Ley de espectáculos: 1 en Bogotá y 2  Cartagena, una de las cuales fue abierta al público</t>
  </si>
  <si>
    <t>CONTEXTOS POBLACIONALES: vincularindígenas a través de procesos de formación artística y formación de públicos como funciones, talleres y capacitaciones en temas de artes plásticas y visuales, música, danza, teatro y literatura. ( decenio afro).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</si>
</sst>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([$$-240A]\ * #,##0_);_([$$-240A]\ * \(#,##0\);_([$$-240A]\ * &quot;-&quot;??_);_(@_)"/>
    <numFmt numFmtId="166" formatCode="&quot;$&quot;#,##0;[Red]&quot;$&quot;#,##0"/>
    <numFmt numFmtId="167" formatCode="#,##0;[Red]#,##0"/>
    <numFmt numFmtId="168" formatCode="_(&quot;$&quot;\ * #,##0_);_(&quot;$&quot;\ * \(#,##0\);_(&quot;$&quot;\ * &quot;-&quot;??_);_(@_)"/>
    <numFmt numFmtId="169" formatCode="_-* #,##0.00\ _€_-;\-* #,##0.00\ _€_-;_-* &quot;-&quot;??\ _€_-;_-@_-"/>
    <numFmt numFmtId="170" formatCode="#,##0.0;[Red]#,##0.0"/>
    <numFmt numFmtId="171" formatCode="0.0%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ndara"/>
      <family val="2"/>
    </font>
    <font>
      <b/>
      <sz val="16"/>
      <color theme="1"/>
      <name val="Candara"/>
      <family val="2"/>
    </font>
    <font>
      <sz val="16"/>
      <color theme="1"/>
      <name val="Candara"/>
      <family val="2"/>
    </font>
    <font>
      <b/>
      <sz val="14"/>
      <color theme="1"/>
      <name val="Candara"/>
      <family val="2"/>
    </font>
    <font>
      <b/>
      <sz val="11"/>
      <color theme="1"/>
      <name val="Candara"/>
      <family val="2"/>
    </font>
    <font>
      <sz val="11"/>
      <name val="Candara"/>
      <family val="2"/>
    </font>
    <font>
      <b/>
      <sz val="12"/>
      <color theme="1"/>
      <name val="Candara"/>
      <family val="2"/>
    </font>
    <font>
      <b/>
      <sz val="10"/>
      <color theme="1"/>
      <name val="Candara"/>
      <family val="2"/>
    </font>
    <font>
      <sz val="11"/>
      <color rgb="FF000000"/>
      <name val="Candara"/>
      <family val="2"/>
    </font>
    <font>
      <b/>
      <sz val="16"/>
      <color theme="1"/>
      <name val="Candara"/>
      <family val="2"/>
    </font>
    <font>
      <b/>
      <sz val="18"/>
      <color theme="1"/>
      <name val="Candara"/>
      <family val="2"/>
    </font>
    <font>
      <sz val="11"/>
      <name val="Arial 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4E6EE"/>
        <bgColor indexed="64"/>
      </patternFill>
    </fill>
    <fill>
      <patternFill patternType="solid">
        <fgColor rgb="FF80C3E2"/>
        <bgColor indexed="64"/>
      </patternFill>
    </fill>
    <fill>
      <patternFill patternType="solid">
        <fgColor rgb="FF438E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2FA"/>
        <bgColor indexed="64"/>
      </patternFill>
    </fill>
    <fill>
      <patternFill patternType="solid">
        <fgColor rgb="FFF282DF"/>
        <bgColor indexed="64"/>
      </patternFill>
    </fill>
    <fill>
      <patternFill patternType="solid">
        <fgColor rgb="FFF26592"/>
        <bgColor indexed="64"/>
      </patternFill>
    </fill>
    <fill>
      <patternFill patternType="solid">
        <fgColor rgb="FFF2328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FD053"/>
        <bgColor indexed="64"/>
      </patternFill>
    </fill>
    <fill>
      <patternFill patternType="solid">
        <fgColor rgb="FFD5EA52"/>
        <bgColor indexed="64"/>
      </patternFill>
    </fill>
    <fill>
      <patternFill patternType="solid">
        <fgColor rgb="FF94EA20"/>
        <bgColor indexed="64"/>
      </patternFill>
    </fill>
    <fill>
      <patternFill patternType="solid">
        <fgColor rgb="FF19EA14"/>
        <bgColor indexed="64"/>
      </patternFill>
    </fill>
    <fill>
      <patternFill patternType="solid">
        <fgColor rgb="FF53D063"/>
        <bgColor indexed="64"/>
      </patternFill>
    </fill>
    <fill>
      <patternFill patternType="solid">
        <fgColor rgb="FF8DB4E3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0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6" fontId="4" fillId="2" borderId="0" xfId="0" applyNumberFormat="1" applyFont="1" applyFill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10" fontId="4" fillId="5" borderId="7" xfId="0" applyNumberFormat="1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167" fontId="4" fillId="5" borderId="7" xfId="0" applyNumberFormat="1" applyFont="1" applyFill="1" applyBorder="1" applyAlignment="1">
      <alignment horizontal="center" vertical="center" wrapText="1"/>
    </xf>
    <xf numFmtId="167" fontId="8" fillId="5" borderId="2" xfId="0" applyNumberFormat="1" applyFont="1" applyFill="1" applyBorder="1" applyAlignment="1">
      <alignment horizontal="center" vertical="center" wrapText="1"/>
    </xf>
    <xf numFmtId="167" fontId="4" fillId="8" borderId="1" xfId="0" applyNumberFormat="1" applyFont="1" applyFill="1" applyBorder="1" applyAlignment="1">
      <alignment horizontal="center" vertical="center" wrapText="1"/>
    </xf>
    <xf numFmtId="167" fontId="4" fillId="9" borderId="1" xfId="0" applyNumberFormat="1" applyFont="1" applyFill="1" applyBorder="1" applyAlignment="1">
      <alignment horizontal="center" vertical="center" wrapText="1"/>
    </xf>
    <xf numFmtId="167" fontId="4" fillId="9" borderId="1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6" fontId="7" fillId="5" borderId="2" xfId="0" applyNumberFormat="1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justify" vertical="center" wrapText="1"/>
    </xf>
    <xf numFmtId="17" fontId="9" fillId="8" borderId="7" xfId="0" applyNumberFormat="1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justify" vertical="center" wrapText="1"/>
    </xf>
    <xf numFmtId="17" fontId="9" fillId="8" borderId="1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justify" vertical="center" wrapText="1"/>
    </xf>
    <xf numFmtId="0" fontId="9" fillId="9" borderId="1" xfId="0" applyFont="1" applyFill="1" applyBorder="1" applyAlignment="1">
      <alignment horizontal="justify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4" fillId="9" borderId="11" xfId="0" applyFont="1" applyFill="1" applyBorder="1" applyAlignment="1">
      <alignment horizontal="justify" vertical="center" wrapText="1"/>
    </xf>
    <xf numFmtId="0" fontId="9" fillId="9" borderId="11" xfId="0" applyFont="1" applyFill="1" applyBorder="1" applyAlignment="1">
      <alignment horizontal="justify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167" fontId="9" fillId="6" borderId="1" xfId="12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justify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167" fontId="4" fillId="6" borderId="1" xfId="12" applyNumberFormat="1" applyFont="1" applyFill="1" applyBorder="1" applyAlignment="1">
      <alignment horizontal="center" vertical="center" wrapText="1"/>
    </xf>
    <xf numFmtId="167" fontId="4" fillId="7" borderId="7" xfId="0" applyNumberFormat="1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justify" vertical="center" wrapText="1"/>
    </xf>
    <xf numFmtId="167" fontId="4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justify" vertical="center" wrapText="1"/>
    </xf>
    <xf numFmtId="0" fontId="4" fillId="7" borderId="9" xfId="0" applyFont="1" applyFill="1" applyBorder="1" applyAlignment="1">
      <alignment horizontal="center" vertical="center" wrapText="1"/>
    </xf>
    <xf numFmtId="167" fontId="4" fillId="12" borderId="7" xfId="0" applyNumberFormat="1" applyFont="1" applyFill="1" applyBorder="1" applyAlignment="1">
      <alignment horizontal="center" vertical="center" wrapText="1"/>
    </xf>
    <xf numFmtId="0" fontId="4" fillId="12" borderId="7" xfId="0" applyNumberFormat="1" applyFont="1" applyFill="1" applyBorder="1" applyAlignment="1">
      <alignment horizontal="justify" vertical="center" wrapText="1"/>
    </xf>
    <xf numFmtId="0" fontId="9" fillId="12" borderId="7" xfId="0" applyFont="1" applyFill="1" applyBorder="1" applyAlignment="1">
      <alignment horizontal="justify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167" fontId="4" fillId="12" borderId="1" xfId="0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justify" vertical="center" wrapText="1"/>
    </xf>
    <xf numFmtId="0" fontId="4" fillId="12" borderId="1" xfId="0" applyFont="1" applyFill="1" applyBorder="1" applyAlignment="1">
      <alignment horizontal="justify" vertical="center" wrapText="1"/>
    </xf>
    <xf numFmtId="0" fontId="9" fillId="12" borderId="1" xfId="0" applyFont="1" applyFill="1" applyBorder="1" applyAlignment="1">
      <alignment horizontal="center" vertical="center" wrapText="1"/>
    </xf>
    <xf numFmtId="167" fontId="4" fillId="13" borderId="7" xfId="0" applyNumberFormat="1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justify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justify" vertical="center" wrapText="1"/>
    </xf>
    <xf numFmtId="167" fontId="4" fillId="14" borderId="7" xfId="0" applyNumberFormat="1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justify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167" fontId="4" fillId="14" borderId="1" xfId="0" applyNumberFormat="1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justify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horizontal="justify" vertical="center" wrapText="1"/>
    </xf>
    <xf numFmtId="0" fontId="9" fillId="15" borderId="7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167" fontId="4" fillId="15" borderId="1" xfId="12" applyNumberFormat="1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justify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justify" vertical="center" wrapText="1"/>
    </xf>
    <xf numFmtId="167" fontId="4" fillId="15" borderId="1" xfId="0" applyNumberFormat="1" applyFont="1" applyFill="1" applyBorder="1" applyAlignment="1">
      <alignment horizontal="center" vertical="center" wrapText="1"/>
    </xf>
    <xf numFmtId="0" fontId="9" fillId="18" borderId="6" xfId="0" applyFont="1" applyFill="1" applyBorder="1" applyAlignment="1">
      <alignment horizontal="justify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9" fillId="19" borderId="7" xfId="0" applyFont="1" applyFill="1" applyBorder="1" applyAlignment="1">
      <alignment horizontal="justify" vertical="center" wrapText="1"/>
    </xf>
    <xf numFmtId="167" fontId="4" fillId="19" borderId="1" xfId="0" applyNumberFormat="1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justify" vertical="center" wrapText="1"/>
    </xf>
    <xf numFmtId="0" fontId="4" fillId="19" borderId="9" xfId="0" applyFont="1" applyFill="1" applyBorder="1" applyAlignment="1">
      <alignment horizontal="center" vertical="center" wrapText="1"/>
    </xf>
    <xf numFmtId="44" fontId="4" fillId="0" borderId="0" xfId="85" applyFont="1" applyFill="1" applyBorder="1" applyAlignment="1">
      <alignment horizontal="center" vertical="center" wrapText="1"/>
    </xf>
    <xf numFmtId="44" fontId="6" fillId="0" borderId="0" xfId="85" applyFont="1" applyFill="1" applyBorder="1" applyAlignment="1">
      <alignment horizontal="center" vertical="center" wrapText="1"/>
    </xf>
    <xf numFmtId="44" fontId="4" fillId="2" borderId="0" xfId="85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167" fontId="4" fillId="14" borderId="1" xfId="12" applyNumberFormat="1" applyFont="1" applyFill="1" applyBorder="1" applyAlignment="1">
      <alignment horizontal="center" vertical="center" wrapText="1"/>
    </xf>
    <xf numFmtId="167" fontId="4" fillId="10" borderId="2" xfId="0" applyNumberFormat="1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justify" vertical="center" wrapText="1"/>
    </xf>
    <xf numFmtId="0" fontId="9" fillId="20" borderId="1" xfId="0" applyFont="1" applyFill="1" applyBorder="1" applyAlignment="1">
      <alignment horizontal="justify" vertical="center" wrapText="1"/>
    </xf>
    <xf numFmtId="0" fontId="9" fillId="14" borderId="2" xfId="0" applyFont="1" applyFill="1" applyBorder="1" applyAlignment="1">
      <alignment horizontal="justify" vertical="center" wrapText="1"/>
    </xf>
    <xf numFmtId="167" fontId="4" fillId="13" borderId="1" xfId="0" applyNumberFormat="1" applyFont="1" applyFill="1" applyBorder="1" applyAlignment="1">
      <alignment horizontal="center" vertical="center" wrapText="1"/>
    </xf>
    <xf numFmtId="167" fontId="4" fillId="16" borderId="2" xfId="0" applyNumberFormat="1" applyFont="1" applyFill="1" applyBorder="1" applyAlignment="1">
      <alignment horizontal="center" vertical="center" wrapText="1"/>
    </xf>
    <xf numFmtId="167" fontId="4" fillId="9" borderId="3" xfId="0" applyNumberFormat="1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10" fontId="11" fillId="5" borderId="2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167" fontId="4" fillId="8" borderId="11" xfId="0" applyNumberFormat="1" applyFont="1" applyFill="1" applyBorder="1" applyAlignment="1">
      <alignment horizontal="center" vertical="center" wrapText="1"/>
    </xf>
    <xf numFmtId="167" fontId="4" fillId="6" borderId="2" xfId="12" applyNumberFormat="1" applyFont="1" applyFill="1" applyBorder="1" applyAlignment="1">
      <alignment horizontal="center" vertical="center" wrapText="1"/>
    </xf>
    <xf numFmtId="167" fontId="4" fillId="7" borderId="11" xfId="0" applyNumberFormat="1" applyFont="1" applyFill="1" applyBorder="1" applyAlignment="1">
      <alignment horizontal="center" vertical="center" wrapText="1"/>
    </xf>
    <xf numFmtId="167" fontId="4" fillId="14" borderId="2" xfId="0" applyNumberFormat="1" applyFont="1" applyFill="1" applyBorder="1" applyAlignment="1">
      <alignment horizontal="center" vertical="center" wrapText="1"/>
    </xf>
    <xf numFmtId="167" fontId="4" fillId="15" borderId="2" xfId="0" applyNumberFormat="1" applyFont="1" applyFill="1" applyBorder="1" applyAlignment="1">
      <alignment horizontal="center" vertical="center" wrapText="1"/>
    </xf>
    <xf numFmtId="167" fontId="4" fillId="16" borderId="7" xfId="0" applyNumberFormat="1" applyFont="1" applyFill="1" applyBorder="1" applyAlignment="1">
      <alignment horizontal="center" vertical="center" wrapText="1"/>
    </xf>
    <xf numFmtId="167" fontId="4" fillId="18" borderId="6" xfId="0" applyNumberFormat="1" applyFont="1" applyFill="1" applyBorder="1" applyAlignment="1">
      <alignment horizontal="center" vertical="center" wrapText="1"/>
    </xf>
    <xf numFmtId="167" fontId="4" fillId="19" borderId="7" xfId="0" applyNumberFormat="1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justify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center" wrapText="1"/>
    </xf>
    <xf numFmtId="0" fontId="9" fillId="18" borderId="6" xfId="0" applyFont="1" applyFill="1" applyBorder="1" applyAlignment="1">
      <alignment horizontal="center" vertical="center" wrapText="1"/>
    </xf>
    <xf numFmtId="167" fontId="4" fillId="21" borderId="1" xfId="0" applyNumberFormat="1" applyFont="1" applyFill="1" applyBorder="1" applyAlignment="1">
      <alignment horizontal="center" vertical="center" wrapText="1"/>
    </xf>
    <xf numFmtId="167" fontId="4" fillId="19" borderId="2" xfId="0" applyNumberFormat="1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justify" vertical="center" wrapText="1"/>
    </xf>
    <xf numFmtId="0" fontId="8" fillId="4" borderId="21" xfId="0" applyFont="1" applyFill="1" applyBorder="1" applyAlignment="1">
      <alignment horizontal="center" vertical="center" wrapText="1"/>
    </xf>
    <xf numFmtId="167" fontId="9" fillId="6" borderId="7" xfId="12" applyNumberFormat="1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167" fontId="4" fillId="10" borderId="4" xfId="0" applyNumberFormat="1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justify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justify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 applyProtection="1">
      <alignment horizontal="justify" vertical="center"/>
    </xf>
    <xf numFmtId="0" fontId="9" fillId="9" borderId="17" xfId="0" applyFont="1" applyFill="1" applyBorder="1" applyAlignment="1">
      <alignment horizontal="justify" vertical="center" wrapText="1"/>
    </xf>
    <xf numFmtId="0" fontId="9" fillId="6" borderId="2" xfId="0" applyFont="1" applyFill="1" applyBorder="1" applyAlignment="1">
      <alignment horizontal="justify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justify" vertical="center" wrapText="1"/>
    </xf>
    <xf numFmtId="0" fontId="9" fillId="9" borderId="3" xfId="0" applyFont="1" applyFill="1" applyBorder="1" applyAlignment="1">
      <alignment horizontal="justify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167" fontId="4" fillId="8" borderId="7" xfId="0" applyNumberFormat="1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justify" vertical="center" wrapText="1"/>
    </xf>
    <xf numFmtId="0" fontId="9" fillId="8" borderId="11" xfId="0" applyFont="1" applyFill="1" applyBorder="1" applyAlignment="1">
      <alignment horizontal="justify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67" fontId="9" fillId="10" borderId="2" xfId="12" applyNumberFormat="1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justify" vertical="top" wrapText="1"/>
    </xf>
    <xf numFmtId="0" fontId="9" fillId="10" borderId="2" xfId="0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justify" vertical="center" wrapText="1"/>
    </xf>
    <xf numFmtId="167" fontId="4" fillId="12" borderId="2" xfId="0" applyNumberFormat="1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justify" vertical="center" wrapText="1"/>
    </xf>
    <xf numFmtId="0" fontId="4" fillId="12" borderId="2" xfId="0" applyFont="1" applyFill="1" applyBorder="1" applyAlignment="1">
      <alignment horizontal="justify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justify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167" fontId="4" fillId="15" borderId="7" xfId="12" applyNumberFormat="1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justify" vertical="center" wrapText="1"/>
    </xf>
    <xf numFmtId="0" fontId="9" fillId="15" borderId="2" xfId="0" applyFont="1" applyFill="1" applyBorder="1" applyAlignment="1">
      <alignment horizontal="justify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5" borderId="15" xfId="0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justify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justify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4" fillId="19" borderId="8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9" fillId="20" borderId="2" xfId="0" applyFont="1" applyFill="1" applyBorder="1" applyAlignment="1">
      <alignment horizontal="justify" vertical="center" wrapText="1"/>
    </xf>
    <xf numFmtId="0" fontId="4" fillId="19" borderId="15" xfId="0" applyFont="1" applyFill="1" applyBorder="1" applyAlignment="1">
      <alignment horizontal="center" vertical="center" wrapText="1"/>
    </xf>
    <xf numFmtId="167" fontId="4" fillId="20" borderId="7" xfId="0" applyNumberFormat="1" applyFont="1" applyFill="1" applyBorder="1" applyAlignment="1">
      <alignment horizontal="center" vertical="center" wrapText="1"/>
    </xf>
    <xf numFmtId="0" fontId="9" fillId="20" borderId="7" xfId="0" applyFont="1" applyFill="1" applyBorder="1" applyAlignment="1">
      <alignment horizontal="justify" vertical="center" wrapText="1"/>
    </xf>
    <xf numFmtId="0" fontId="4" fillId="20" borderId="8" xfId="0" applyFont="1" applyFill="1" applyBorder="1" applyAlignment="1">
      <alignment horizontal="center" vertical="center" wrapText="1"/>
    </xf>
    <xf numFmtId="167" fontId="4" fillId="20" borderId="2" xfId="0" applyNumberFormat="1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167" fontId="4" fillId="21" borderId="7" xfId="0" applyNumberFormat="1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center" vertical="center" wrapText="1"/>
    </xf>
    <xf numFmtId="0" fontId="4" fillId="21" borderId="9" xfId="0" applyFont="1" applyFill="1" applyBorder="1" applyAlignment="1">
      <alignment horizontal="center" vertical="center" wrapText="1"/>
    </xf>
    <xf numFmtId="0" fontId="4" fillId="21" borderId="20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justify" vertical="center" wrapText="1"/>
    </xf>
    <xf numFmtId="0" fontId="4" fillId="21" borderId="2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9" fillId="19" borderId="7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 wrapText="1"/>
    </xf>
    <xf numFmtId="0" fontId="4" fillId="20" borderId="7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4" fontId="7" fillId="2" borderId="0" xfId="85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44" fontId="4" fillId="6" borderId="1" xfId="85" applyFont="1" applyFill="1" applyBorder="1" applyAlignment="1">
      <alignment horizontal="center" vertical="center" wrapText="1"/>
    </xf>
    <xf numFmtId="44" fontId="4" fillId="8" borderId="1" xfId="85" applyFont="1" applyFill="1" applyBorder="1" applyAlignment="1">
      <alignment horizontal="center" vertical="center" wrapText="1"/>
    </xf>
    <xf numFmtId="44" fontId="9" fillId="7" borderId="1" xfId="85" applyFont="1" applyFill="1" applyBorder="1" applyAlignment="1">
      <alignment horizontal="center" vertical="center" wrapText="1"/>
    </xf>
    <xf numFmtId="0" fontId="15" fillId="22" borderId="25" xfId="0" applyFont="1" applyFill="1" applyBorder="1" applyAlignment="1" applyProtection="1">
      <alignment horizontal="justify" vertical="center"/>
    </xf>
    <xf numFmtId="0" fontId="15" fillId="22" borderId="5" xfId="0" applyFont="1" applyFill="1" applyBorder="1" applyAlignment="1" applyProtection="1">
      <alignment horizontal="justify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44" fontId="4" fillId="9" borderId="1" xfId="85" applyFont="1" applyFill="1" applyBorder="1" applyAlignment="1">
      <alignment horizontal="center" vertical="center" wrapText="1"/>
    </xf>
    <xf numFmtId="44" fontId="4" fillId="10" borderId="1" xfId="85" applyFont="1" applyFill="1" applyBorder="1" applyAlignment="1">
      <alignment horizontal="center" vertical="center" wrapText="1"/>
    </xf>
    <xf numFmtId="44" fontId="4" fillId="7" borderId="8" xfId="85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9" fillId="18" borderId="33" xfId="0" applyFont="1" applyFill="1" applyBorder="1" applyAlignment="1">
      <alignment horizontal="center" vertical="center" wrapText="1"/>
    </xf>
    <xf numFmtId="0" fontId="4" fillId="20" borderId="25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1" borderId="25" xfId="0" applyFont="1" applyFill="1" applyBorder="1" applyAlignment="1">
      <alignment horizontal="center" vertical="center" wrapText="1"/>
    </xf>
    <xf numFmtId="0" fontId="4" fillId="21" borderId="29" xfId="0" applyFont="1" applyFill="1" applyBorder="1" applyAlignment="1">
      <alignment horizontal="center" vertical="center" wrapText="1"/>
    </xf>
    <xf numFmtId="0" fontId="4" fillId="21" borderId="5" xfId="0" applyFont="1" applyFill="1" applyBorder="1" applyAlignment="1">
      <alignment horizontal="center" vertical="center" wrapText="1"/>
    </xf>
    <xf numFmtId="0" fontId="9" fillId="18" borderId="1" xfId="0" applyFont="1" applyFill="1" applyBorder="1" applyAlignment="1">
      <alignment horizontal="center" vertical="center" wrapText="1"/>
    </xf>
    <xf numFmtId="44" fontId="9" fillId="16" borderId="1" xfId="85" applyFont="1" applyFill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44" fontId="4" fillId="21" borderId="1" xfId="85" applyFont="1" applyFill="1" applyBorder="1" applyAlignment="1">
      <alignment horizontal="center" vertical="center" wrapText="1"/>
    </xf>
    <xf numFmtId="44" fontId="4" fillId="0" borderId="1" xfId="85" applyFont="1" applyBorder="1" applyAlignment="1">
      <alignment horizontal="center" vertical="center" wrapText="1"/>
    </xf>
    <xf numFmtId="44" fontId="9" fillId="22" borderId="1" xfId="85" applyFont="1" applyFill="1" applyBorder="1" applyAlignment="1" applyProtection="1">
      <alignment horizontal="justify" vertical="center"/>
    </xf>
    <xf numFmtId="44" fontId="9" fillId="9" borderId="1" xfId="85" applyFont="1" applyFill="1" applyBorder="1" applyAlignment="1" applyProtection="1">
      <alignment horizontal="justify" vertical="center"/>
    </xf>
    <xf numFmtId="44" fontId="4" fillId="12" borderId="1" xfId="85" applyFont="1" applyFill="1" applyBorder="1"/>
    <xf numFmtId="168" fontId="4" fillId="12" borderId="1" xfId="85" applyNumberFormat="1" applyFont="1" applyFill="1" applyBorder="1"/>
    <xf numFmtId="168" fontId="4" fillId="13" borderId="1" xfId="85" applyNumberFormat="1" applyFont="1" applyFill="1" applyBorder="1"/>
    <xf numFmtId="168" fontId="4" fillId="14" borderId="1" xfId="85" applyNumberFormat="1" applyFont="1" applyFill="1" applyBorder="1"/>
    <xf numFmtId="168" fontId="4" fillId="15" borderId="1" xfId="85" applyNumberFormat="1" applyFont="1" applyFill="1" applyBorder="1"/>
    <xf numFmtId="168" fontId="4" fillId="16" borderId="1" xfId="85" applyNumberFormat="1" applyFont="1" applyFill="1" applyBorder="1"/>
    <xf numFmtId="168" fontId="8" fillId="4" borderId="1" xfId="0" applyNumberFormat="1" applyFont="1" applyFill="1" applyBorder="1" applyAlignment="1">
      <alignment horizontal="center" vertical="center" wrapText="1"/>
    </xf>
    <xf numFmtId="0" fontId="9" fillId="18" borderId="27" xfId="0" applyFont="1" applyFill="1" applyBorder="1" applyAlignment="1">
      <alignment horizontal="center" vertical="center" wrapText="1"/>
    </xf>
    <xf numFmtId="44" fontId="9" fillId="22" borderId="29" xfId="85" applyFont="1" applyFill="1" applyBorder="1" applyAlignment="1" applyProtection="1">
      <alignment horizontal="justify" vertical="center"/>
    </xf>
    <xf numFmtId="44" fontId="9" fillId="22" borderId="5" xfId="85" applyFont="1" applyFill="1" applyBorder="1" applyAlignment="1" applyProtection="1">
      <alignment horizontal="justify" vertical="center"/>
    </xf>
    <xf numFmtId="44" fontId="4" fillId="6" borderId="5" xfId="85" applyFont="1" applyFill="1" applyBorder="1" applyAlignment="1">
      <alignment horizontal="center" vertical="center" wrapText="1"/>
    </xf>
    <xf numFmtId="44" fontId="4" fillId="8" borderId="5" xfId="85" applyFont="1" applyFill="1" applyBorder="1" applyAlignment="1">
      <alignment horizontal="center" vertical="center" wrapText="1"/>
    </xf>
    <xf numFmtId="44" fontId="4" fillId="8" borderId="22" xfId="85" applyFont="1" applyFill="1" applyBorder="1" applyAlignment="1">
      <alignment horizontal="center" vertical="center" wrapText="1"/>
    </xf>
    <xf numFmtId="44" fontId="9" fillId="9" borderId="29" xfId="85" applyFont="1" applyFill="1" applyBorder="1" applyAlignment="1" applyProtection="1">
      <alignment horizontal="justify" vertical="center"/>
    </xf>
    <xf numFmtId="44" fontId="9" fillId="9" borderId="5" xfId="85" applyFont="1" applyFill="1" applyBorder="1" applyAlignment="1" applyProtection="1">
      <alignment horizontal="justify" vertical="center"/>
    </xf>
    <xf numFmtId="44" fontId="4" fillId="9" borderId="5" xfId="85" applyFont="1" applyFill="1" applyBorder="1" applyAlignment="1">
      <alignment horizontal="center" vertical="center" wrapText="1"/>
    </xf>
    <xf numFmtId="44" fontId="4" fillId="9" borderId="22" xfId="85" applyFont="1" applyFill="1" applyBorder="1" applyAlignment="1">
      <alignment horizontal="center" vertical="center" wrapText="1"/>
    </xf>
    <xf numFmtId="44" fontId="9" fillId="7" borderId="29" xfId="85" applyFont="1" applyFill="1" applyBorder="1" applyAlignment="1">
      <alignment horizontal="center" vertical="center" wrapText="1"/>
    </xf>
    <xf numFmtId="44" fontId="9" fillId="7" borderId="5" xfId="85" applyFont="1" applyFill="1" applyBorder="1" applyAlignment="1">
      <alignment horizontal="center" vertical="center" wrapText="1"/>
    </xf>
    <xf numFmtId="44" fontId="9" fillId="7" borderId="22" xfId="85" applyFont="1" applyFill="1" applyBorder="1" applyAlignment="1">
      <alignment horizontal="center" vertical="center" wrapText="1"/>
    </xf>
    <xf numFmtId="44" fontId="4" fillId="10" borderId="27" xfId="85" applyFont="1" applyFill="1" applyBorder="1" applyAlignment="1">
      <alignment horizontal="center" vertical="center" wrapText="1"/>
    </xf>
    <xf numFmtId="44" fontId="4" fillId="10" borderId="22" xfId="85" applyFont="1" applyFill="1" applyBorder="1" applyAlignment="1">
      <alignment horizontal="center" vertical="center" wrapText="1"/>
    </xf>
    <xf numFmtId="44" fontId="4" fillId="10" borderId="2" xfId="85" applyFont="1" applyFill="1" applyBorder="1" applyAlignment="1">
      <alignment horizontal="center" vertical="center" wrapText="1"/>
    </xf>
    <xf numFmtId="44" fontId="4" fillId="12" borderId="29" xfId="85" applyFont="1" applyFill="1" applyBorder="1"/>
    <xf numFmtId="44" fontId="4" fillId="12" borderId="5" xfId="85" applyFont="1" applyFill="1" applyBorder="1"/>
    <xf numFmtId="168" fontId="4" fillId="12" borderId="5" xfId="85" applyNumberFormat="1" applyFont="1" applyFill="1" applyBorder="1"/>
    <xf numFmtId="168" fontId="4" fillId="12" borderId="22" xfId="85" applyNumberFormat="1" applyFont="1" applyFill="1" applyBorder="1"/>
    <xf numFmtId="168" fontId="4" fillId="13" borderId="29" xfId="85" applyNumberFormat="1" applyFont="1" applyFill="1" applyBorder="1"/>
    <xf numFmtId="168" fontId="4" fillId="13" borderId="5" xfId="85" applyNumberFormat="1" applyFont="1" applyFill="1" applyBorder="1"/>
    <xf numFmtId="168" fontId="4" fillId="13" borderId="22" xfId="85" applyNumberFormat="1" applyFont="1" applyFill="1" applyBorder="1"/>
    <xf numFmtId="168" fontId="4" fillId="14" borderId="29" xfId="85" applyNumberFormat="1" applyFont="1" applyFill="1" applyBorder="1"/>
    <xf numFmtId="168" fontId="4" fillId="14" borderId="5" xfId="85" applyNumberFormat="1" applyFont="1" applyFill="1" applyBorder="1"/>
    <xf numFmtId="168" fontId="4" fillId="14" borderId="22" xfId="85" applyNumberFormat="1" applyFont="1" applyFill="1" applyBorder="1"/>
    <xf numFmtId="168" fontId="4" fillId="15" borderId="29" xfId="85" applyNumberFormat="1" applyFont="1" applyFill="1" applyBorder="1"/>
    <xf numFmtId="168" fontId="4" fillId="15" borderId="5" xfId="85" applyNumberFormat="1" applyFont="1" applyFill="1" applyBorder="1"/>
    <xf numFmtId="168" fontId="4" fillId="15" borderId="22" xfId="85" applyNumberFormat="1" applyFont="1" applyFill="1" applyBorder="1"/>
    <xf numFmtId="168" fontId="4" fillId="16" borderId="29" xfId="85" applyNumberFormat="1" applyFont="1" applyFill="1" applyBorder="1"/>
    <xf numFmtId="44" fontId="9" fillId="16" borderId="22" xfId="85" applyFont="1" applyFill="1" applyBorder="1" applyAlignment="1">
      <alignment horizontal="center" vertical="center" wrapText="1"/>
    </xf>
    <xf numFmtId="44" fontId="4" fillId="21" borderId="5" xfId="85" applyFont="1" applyFill="1" applyBorder="1" applyAlignment="1">
      <alignment horizontal="center" vertical="center" wrapText="1"/>
    </xf>
    <xf numFmtId="44" fontId="4" fillId="0" borderId="0" xfId="85" applyFont="1" applyBorder="1" applyAlignment="1">
      <alignment horizontal="center" vertical="center" wrapText="1"/>
    </xf>
    <xf numFmtId="168" fontId="8" fillId="4" borderId="0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9" fontId="4" fillId="8" borderId="1" xfId="11" applyNumberFormat="1" applyFont="1" applyFill="1" applyBorder="1" applyAlignment="1">
      <alignment horizontal="right" vertical="center"/>
    </xf>
    <xf numFmtId="0" fontId="15" fillId="9" borderId="1" xfId="0" applyFont="1" applyFill="1" applyBorder="1" applyAlignment="1" applyProtection="1">
      <alignment horizontal="justify" vertical="center"/>
    </xf>
    <xf numFmtId="168" fontId="4" fillId="19" borderId="1" xfId="85" applyNumberFormat="1" applyFont="1" applyFill="1" applyBorder="1"/>
    <xf numFmtId="168" fontId="4" fillId="19" borderId="29" xfId="85" applyNumberFormat="1" applyFont="1" applyFill="1" applyBorder="1"/>
    <xf numFmtId="168" fontId="4" fillId="19" borderId="5" xfId="85" applyNumberFormat="1" applyFont="1" applyFill="1" applyBorder="1"/>
    <xf numFmtId="168" fontId="4" fillId="20" borderId="1" xfId="85" applyNumberFormat="1" applyFont="1" applyFill="1" applyBorder="1"/>
    <xf numFmtId="168" fontId="4" fillId="20" borderId="29" xfId="85" applyNumberFormat="1" applyFont="1" applyFill="1" applyBorder="1"/>
    <xf numFmtId="168" fontId="4" fillId="20" borderId="22" xfId="85" applyNumberFormat="1" applyFont="1" applyFill="1" applyBorder="1"/>
    <xf numFmtId="168" fontId="4" fillId="21" borderId="1" xfId="85" applyNumberFormat="1" applyFont="1" applyFill="1" applyBorder="1"/>
    <xf numFmtId="168" fontId="4" fillId="21" borderId="29" xfId="85" applyNumberFormat="1" applyFont="1" applyFill="1" applyBorder="1"/>
    <xf numFmtId="0" fontId="4" fillId="12" borderId="1" xfId="0" applyFont="1" applyFill="1" applyBorder="1" applyAlignment="1">
      <alignment horizontal="center" vertical="center" wrapText="1"/>
    </xf>
    <xf numFmtId="0" fontId="4" fillId="18" borderId="40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vertical="top" wrapText="1"/>
    </xf>
    <xf numFmtId="9" fontId="4" fillId="5" borderId="7" xfId="12" applyFont="1" applyFill="1" applyBorder="1" applyAlignment="1">
      <alignment horizontal="center" vertical="center" wrapText="1"/>
    </xf>
    <xf numFmtId="9" fontId="11" fillId="5" borderId="2" xfId="12" applyFont="1" applyFill="1" applyBorder="1" applyAlignment="1">
      <alignment horizontal="center" vertical="center" wrapText="1"/>
    </xf>
    <xf numFmtId="9" fontId="4" fillId="6" borderId="1" xfId="12" applyFont="1" applyFill="1" applyBorder="1" applyAlignment="1">
      <alignment horizontal="center" vertical="center" wrapText="1"/>
    </xf>
    <xf numFmtId="9" fontId="4" fillId="0" borderId="0" xfId="12" applyFont="1" applyAlignment="1">
      <alignment horizontal="center" vertical="center" wrapText="1"/>
    </xf>
    <xf numFmtId="9" fontId="4" fillId="8" borderId="1" xfId="12" applyFont="1" applyFill="1" applyBorder="1" applyAlignment="1">
      <alignment horizontal="center" vertical="center" wrapText="1"/>
    </xf>
    <xf numFmtId="9" fontId="4" fillId="9" borderId="1" xfId="12" applyFont="1" applyFill="1" applyBorder="1" applyAlignment="1">
      <alignment horizontal="center" vertical="center" wrapText="1"/>
    </xf>
    <xf numFmtId="171" fontId="4" fillId="6" borderId="1" xfId="12" applyNumberFormat="1" applyFont="1" applyFill="1" applyBorder="1" applyAlignment="1">
      <alignment horizontal="center" vertical="center" wrapText="1"/>
    </xf>
    <xf numFmtId="170" fontId="4" fillId="15" borderId="2" xfId="0" applyNumberFormat="1" applyFont="1" applyFill="1" applyBorder="1" applyAlignment="1">
      <alignment horizontal="center" vertical="center" wrapText="1"/>
    </xf>
    <xf numFmtId="9" fontId="4" fillId="10" borderId="1" xfId="12" applyFont="1" applyFill="1" applyBorder="1" applyAlignment="1">
      <alignment horizontal="center" vertical="center" wrapText="1"/>
    </xf>
    <xf numFmtId="9" fontId="4" fillId="12" borderId="1" xfId="12" applyFont="1" applyFill="1" applyBorder="1" applyAlignment="1">
      <alignment horizontal="center" vertical="center" wrapText="1"/>
    </xf>
    <xf numFmtId="9" fontId="4" fillId="13" borderId="1" xfId="12" applyFont="1" applyFill="1" applyBorder="1" applyAlignment="1">
      <alignment horizontal="center" vertical="center" wrapText="1"/>
    </xf>
    <xf numFmtId="9" fontId="4" fillId="14" borderId="1" xfId="12" applyFont="1" applyFill="1" applyBorder="1" applyAlignment="1">
      <alignment horizontal="center" vertical="center" wrapText="1"/>
    </xf>
    <xf numFmtId="9" fontId="4" fillId="15" borderId="1" xfId="12" applyFont="1" applyFill="1" applyBorder="1" applyAlignment="1">
      <alignment horizontal="center" vertical="center" wrapText="1"/>
    </xf>
    <xf numFmtId="9" fontId="4" fillId="16" borderId="1" xfId="12" applyFont="1" applyFill="1" applyBorder="1" applyAlignment="1">
      <alignment horizontal="center" vertical="center" wrapText="1"/>
    </xf>
    <xf numFmtId="9" fontId="4" fillId="18" borderId="1" xfId="12" applyFont="1" applyFill="1" applyBorder="1" applyAlignment="1">
      <alignment horizontal="center" vertical="center" wrapText="1"/>
    </xf>
    <xf numFmtId="9" fontId="4" fillId="19" borderId="1" xfId="12" applyFont="1" applyFill="1" applyBorder="1" applyAlignment="1">
      <alignment horizontal="center" vertical="center" wrapText="1"/>
    </xf>
    <xf numFmtId="9" fontId="4" fillId="20" borderId="1" xfId="12" applyFont="1" applyFill="1" applyBorder="1" applyAlignment="1">
      <alignment horizontal="center" vertical="center" wrapText="1"/>
    </xf>
    <xf numFmtId="9" fontId="4" fillId="21" borderId="1" xfId="12" applyFont="1" applyFill="1" applyBorder="1" applyAlignment="1">
      <alignment horizontal="center" vertical="center" wrapText="1"/>
    </xf>
    <xf numFmtId="170" fontId="4" fillId="18" borderId="6" xfId="0" applyNumberFormat="1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textRotation="90" wrapText="1"/>
    </xf>
    <xf numFmtId="0" fontId="4" fillId="10" borderId="4" xfId="0" applyFont="1" applyFill="1" applyBorder="1" applyAlignment="1">
      <alignment horizontal="center" vertical="center" textRotation="90" wrapText="1"/>
    </xf>
    <xf numFmtId="0" fontId="4" fillId="9" borderId="23" xfId="0" applyFont="1" applyFill="1" applyBorder="1" applyAlignment="1">
      <alignment horizontal="center" vertical="center" textRotation="90" wrapText="1"/>
    </xf>
    <xf numFmtId="0" fontId="4" fillId="9" borderId="24" xfId="0" applyFont="1" applyFill="1" applyBorder="1" applyAlignment="1">
      <alignment horizontal="center" vertical="center" textRotation="90" wrapText="1"/>
    </xf>
    <xf numFmtId="0" fontId="9" fillId="6" borderId="7" xfId="0" applyFont="1" applyFill="1" applyBorder="1" applyAlignment="1">
      <alignment horizontal="center" vertical="center" textRotation="90" wrapText="1"/>
    </xf>
    <xf numFmtId="0" fontId="9" fillId="6" borderId="1" xfId="0" applyFont="1" applyFill="1" applyBorder="1" applyAlignment="1">
      <alignment horizontal="center" vertical="center" textRotation="90" wrapText="1"/>
    </xf>
    <xf numFmtId="0" fontId="9" fillId="6" borderId="2" xfId="0" applyFont="1" applyFill="1" applyBorder="1" applyAlignment="1">
      <alignment horizontal="center" vertical="center" textRotation="90" wrapText="1"/>
    </xf>
    <xf numFmtId="0" fontId="4" fillId="7" borderId="7" xfId="0" applyFont="1" applyFill="1" applyBorder="1" applyAlignment="1">
      <alignment horizontal="center" vertical="center" textRotation="90" wrapText="1"/>
    </xf>
    <xf numFmtId="0" fontId="4" fillId="7" borderId="1" xfId="0" applyFont="1" applyFill="1" applyBorder="1" applyAlignment="1">
      <alignment horizontal="center" vertical="center" textRotation="90" wrapText="1"/>
    </xf>
    <xf numFmtId="0" fontId="4" fillId="7" borderId="11" xfId="0" applyFont="1" applyFill="1" applyBorder="1" applyAlignment="1">
      <alignment horizontal="center" vertical="center" textRotation="90" wrapText="1"/>
    </xf>
    <xf numFmtId="0" fontId="4" fillId="8" borderId="33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4" fontId="7" fillId="2" borderId="0" xfId="85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6" fontId="4" fillId="6" borderId="7" xfId="0" applyNumberFormat="1" applyFont="1" applyFill="1" applyBorder="1" applyAlignment="1">
      <alignment horizontal="center" vertical="center" wrapText="1"/>
    </xf>
    <xf numFmtId="166" fontId="4" fillId="6" borderId="1" xfId="0" applyNumberFormat="1" applyFont="1" applyFill="1" applyBorder="1" applyAlignment="1">
      <alignment horizontal="center" vertical="center" wrapText="1"/>
    </xf>
    <xf numFmtId="166" fontId="4" fillId="6" borderId="2" xfId="0" applyNumberFormat="1" applyFont="1" applyFill="1" applyBorder="1" applyAlignment="1">
      <alignment horizontal="center" vertical="center" wrapText="1"/>
    </xf>
    <xf numFmtId="166" fontId="4" fillId="7" borderId="7" xfId="0" applyNumberFormat="1" applyFont="1" applyFill="1" applyBorder="1" applyAlignment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166" fontId="4" fillId="7" borderId="11" xfId="0" applyNumberFormat="1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textRotation="90" wrapText="1"/>
    </xf>
    <xf numFmtId="0" fontId="4" fillId="8" borderId="1" xfId="0" applyFont="1" applyFill="1" applyBorder="1" applyAlignment="1">
      <alignment horizontal="center" vertical="center" textRotation="90" wrapText="1"/>
    </xf>
    <xf numFmtId="0" fontId="4" fillId="8" borderId="11" xfId="0" applyFont="1" applyFill="1" applyBorder="1" applyAlignment="1">
      <alignment horizontal="center" vertical="center" textRotation="90" wrapText="1"/>
    </xf>
    <xf numFmtId="0" fontId="4" fillId="14" borderId="7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166" fontId="4" fillId="12" borderId="7" xfId="0" applyNumberFormat="1" applyFont="1" applyFill="1" applyBorder="1" applyAlignment="1">
      <alignment horizontal="center" vertical="center" wrapText="1"/>
    </xf>
    <xf numFmtId="166" fontId="4" fillId="12" borderId="1" xfId="0" applyNumberFormat="1" applyFont="1" applyFill="1" applyBorder="1" applyAlignment="1">
      <alignment horizontal="center" vertical="center" wrapText="1"/>
    </xf>
    <xf numFmtId="166" fontId="4" fillId="12" borderId="2" xfId="0" applyNumberFormat="1" applyFont="1" applyFill="1" applyBorder="1" applyAlignment="1">
      <alignment horizontal="center" vertical="center" wrapText="1"/>
    </xf>
    <xf numFmtId="166" fontId="4" fillId="14" borderId="7" xfId="0" applyNumberFormat="1" applyFont="1" applyFill="1" applyBorder="1" applyAlignment="1">
      <alignment horizontal="center" vertical="center" wrapText="1"/>
    </xf>
    <xf numFmtId="166" fontId="4" fillId="14" borderId="1" xfId="0" applyNumberFormat="1" applyFont="1" applyFill="1" applyBorder="1" applyAlignment="1">
      <alignment horizontal="center" vertical="center" wrapText="1"/>
    </xf>
    <xf numFmtId="166" fontId="4" fillId="14" borderId="2" xfId="0" applyNumberFormat="1" applyFont="1" applyFill="1" applyBorder="1" applyAlignment="1">
      <alignment horizontal="center" vertical="center" wrapText="1"/>
    </xf>
    <xf numFmtId="166" fontId="4" fillId="15" borderId="7" xfId="0" applyNumberFormat="1" applyFont="1" applyFill="1" applyBorder="1" applyAlignment="1">
      <alignment horizontal="center" vertical="center" wrapText="1"/>
    </xf>
    <xf numFmtId="166" fontId="4" fillId="15" borderId="1" xfId="0" applyNumberFormat="1" applyFont="1" applyFill="1" applyBorder="1" applyAlignment="1">
      <alignment horizontal="center" vertical="center" wrapText="1"/>
    </xf>
    <xf numFmtId="166" fontId="4" fillId="15" borderId="2" xfId="0" applyNumberFormat="1" applyFont="1" applyFill="1" applyBorder="1" applyAlignment="1">
      <alignment horizontal="center" vertical="center" wrapText="1"/>
    </xf>
    <xf numFmtId="0" fontId="15" fillId="8" borderId="7" xfId="0" applyFont="1" applyFill="1" applyBorder="1" applyAlignment="1" applyProtection="1">
      <alignment horizontal="center" vertical="center" textRotation="90"/>
    </xf>
    <xf numFmtId="0" fontId="15" fillId="8" borderId="1" xfId="0" applyFont="1" applyFill="1" applyBorder="1" applyAlignment="1" applyProtection="1">
      <alignment horizontal="center" vertical="center" textRotation="90"/>
    </xf>
    <xf numFmtId="0" fontId="15" fillId="8" borderId="11" xfId="0" applyFont="1" applyFill="1" applyBorder="1" applyAlignment="1" applyProtection="1">
      <alignment horizontal="center" vertical="center" textRotation="90"/>
    </xf>
    <xf numFmtId="166" fontId="4" fillId="9" borderId="4" xfId="0" applyNumberFormat="1" applyFont="1" applyFill="1" applyBorder="1" applyAlignment="1">
      <alignment horizontal="center" vertical="center" wrapText="1"/>
    </xf>
    <xf numFmtId="166" fontId="4" fillId="9" borderId="10" xfId="0" applyNumberFormat="1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26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8" fillId="11" borderId="31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16" borderId="28" xfId="0" applyFont="1" applyFill="1" applyBorder="1" applyAlignment="1">
      <alignment horizontal="center" vertical="center" wrapText="1"/>
    </xf>
    <xf numFmtId="0" fontId="8" fillId="16" borderId="25" xfId="0" applyFont="1" applyFill="1" applyBorder="1" applyAlignment="1">
      <alignment horizontal="center" vertical="center" wrapText="1"/>
    </xf>
    <xf numFmtId="0" fontId="8" fillId="16" borderId="34" xfId="0" applyFont="1" applyFill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35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 wrapText="1"/>
    </xf>
    <xf numFmtId="0" fontId="4" fillId="17" borderId="32" xfId="0" applyFont="1" applyFill="1" applyBorder="1" applyAlignment="1">
      <alignment horizontal="center" vertical="center" wrapText="1"/>
    </xf>
    <xf numFmtId="0" fontId="4" fillId="17" borderId="30" xfId="0" applyFont="1" applyFill="1" applyBorder="1" applyAlignment="1">
      <alignment horizontal="center" vertical="center" wrapText="1"/>
    </xf>
    <xf numFmtId="0" fontId="4" fillId="20" borderId="7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166" fontId="4" fillId="10" borderId="4" xfId="0" applyNumberFormat="1" applyFont="1" applyFill="1" applyBorder="1" applyAlignment="1">
      <alignment horizontal="center" vertical="center" wrapText="1"/>
    </xf>
    <xf numFmtId="0" fontId="4" fillId="19" borderId="6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textRotation="90" wrapText="1"/>
    </xf>
    <xf numFmtId="0" fontId="7" fillId="2" borderId="23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27" xfId="0" applyFont="1" applyFill="1" applyBorder="1" applyAlignment="1">
      <alignment horizontal="center" vertical="center" textRotation="90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66" fontId="4" fillId="16" borderId="7" xfId="0" applyNumberFormat="1" applyFont="1" applyFill="1" applyBorder="1" applyAlignment="1">
      <alignment horizontal="center" vertical="center" wrapText="1"/>
    </xf>
    <xf numFmtId="166" fontId="4" fillId="16" borderId="2" xfId="0" applyNumberFormat="1" applyFont="1" applyFill="1" applyBorder="1" applyAlignment="1">
      <alignment horizontal="center" vertical="center" wrapText="1"/>
    </xf>
    <xf numFmtId="0" fontId="4" fillId="21" borderId="2" xfId="0" applyFont="1" applyFill="1" applyBorder="1" applyAlignment="1">
      <alignment horizontal="center" vertical="center" wrapText="1"/>
    </xf>
    <xf numFmtId="0" fontId="4" fillId="21" borderId="4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textRotation="90" wrapText="1"/>
    </xf>
    <xf numFmtId="0" fontId="4" fillId="12" borderId="1" xfId="0" applyFont="1" applyFill="1" applyBorder="1" applyAlignment="1">
      <alignment horizontal="center" vertical="center" textRotation="90" wrapText="1"/>
    </xf>
    <xf numFmtId="0" fontId="4" fillId="12" borderId="2" xfId="0" applyFont="1" applyFill="1" applyBorder="1" applyAlignment="1">
      <alignment horizontal="center" vertical="center" textRotation="90" wrapText="1"/>
    </xf>
    <xf numFmtId="166" fontId="4" fillId="19" borderId="7" xfId="0" applyNumberFormat="1" applyFont="1" applyFill="1" applyBorder="1" applyAlignment="1">
      <alignment horizontal="center" vertical="center" wrapText="1"/>
    </xf>
    <xf numFmtId="166" fontId="4" fillId="19" borderId="1" xfId="0" applyNumberFormat="1" applyFont="1" applyFill="1" applyBorder="1" applyAlignment="1">
      <alignment horizontal="center" vertical="center" wrapText="1"/>
    </xf>
    <xf numFmtId="166" fontId="4" fillId="19" borderId="2" xfId="0" applyNumberFormat="1" applyFont="1" applyFill="1" applyBorder="1" applyAlignment="1">
      <alignment horizontal="center" vertical="center" wrapText="1"/>
    </xf>
    <xf numFmtId="166" fontId="4" fillId="13" borderId="7" xfId="0" applyNumberFormat="1" applyFont="1" applyFill="1" applyBorder="1" applyAlignment="1">
      <alignment horizontal="center" vertical="center" wrapText="1"/>
    </xf>
    <xf numFmtId="166" fontId="4" fillId="13" borderId="1" xfId="0" applyNumberFormat="1" applyFont="1" applyFill="1" applyBorder="1" applyAlignment="1">
      <alignment horizontal="center" vertical="center" wrapText="1"/>
    </xf>
    <xf numFmtId="166" fontId="4" fillId="13" borderId="2" xfId="0" applyNumberFormat="1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textRotation="90" wrapText="1"/>
    </xf>
    <xf numFmtId="0" fontId="4" fillId="13" borderId="1" xfId="0" applyFont="1" applyFill="1" applyBorder="1" applyAlignment="1">
      <alignment horizontal="center" vertical="center" textRotation="90" wrapText="1"/>
    </xf>
    <xf numFmtId="0" fontId="4" fillId="13" borderId="2" xfId="0" applyFont="1" applyFill="1" applyBorder="1" applyAlignment="1">
      <alignment horizontal="center" vertical="center" textRotation="90" wrapText="1"/>
    </xf>
    <xf numFmtId="0" fontId="4" fillId="14" borderId="7" xfId="0" applyFont="1" applyFill="1" applyBorder="1" applyAlignment="1">
      <alignment horizontal="center" vertical="center" textRotation="90" wrapText="1"/>
    </xf>
    <xf numFmtId="0" fontId="4" fillId="14" borderId="1" xfId="0" applyFont="1" applyFill="1" applyBorder="1" applyAlignment="1">
      <alignment horizontal="center" vertical="center" textRotation="90" wrapText="1"/>
    </xf>
    <xf numFmtId="0" fontId="4" fillId="14" borderId="2" xfId="0" applyFont="1" applyFill="1" applyBorder="1" applyAlignment="1">
      <alignment horizontal="center" vertical="center" textRotation="90" wrapText="1"/>
    </xf>
    <xf numFmtId="0" fontId="7" fillId="5" borderId="25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34" xfId="0" applyBorder="1"/>
    <xf numFmtId="0" fontId="4" fillId="8" borderId="40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0" fontId="4" fillId="14" borderId="36" xfId="0" applyFont="1" applyFill="1" applyBorder="1" applyAlignment="1">
      <alignment horizontal="center" vertical="center" wrapText="1"/>
    </xf>
    <xf numFmtId="0" fontId="4" fillId="14" borderId="38" xfId="0" applyFont="1" applyFill="1" applyBorder="1" applyAlignment="1">
      <alignment horizontal="center" vertical="center" wrapText="1"/>
    </xf>
    <xf numFmtId="0" fontId="4" fillId="14" borderId="21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12" borderId="36" xfId="0" applyFont="1" applyFill="1" applyBorder="1" applyAlignment="1">
      <alignment horizontal="center" vertical="center" wrapText="1"/>
    </xf>
    <xf numFmtId="0" fontId="4" fillId="12" borderId="38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center" vertical="center" wrapText="1"/>
    </xf>
    <xf numFmtId="0" fontId="15" fillId="12" borderId="25" xfId="0" applyFont="1" applyFill="1" applyBorder="1" applyAlignment="1" applyProtection="1">
      <alignment horizontal="center" vertical="center" wrapText="1"/>
    </xf>
    <xf numFmtId="0" fontId="15" fillId="12" borderId="5" xfId="0" applyFont="1" applyFill="1" applyBorder="1" applyAlignment="1" applyProtection="1">
      <alignment horizontal="center" vertical="center" wrapText="1"/>
    </xf>
    <xf numFmtId="0" fontId="15" fillId="12" borderId="22" xfId="0" applyFont="1" applyFill="1" applyBorder="1" applyAlignment="1" applyProtection="1">
      <alignment horizontal="center" vertical="center" wrapText="1"/>
    </xf>
    <xf numFmtId="0" fontId="4" fillId="13" borderId="36" xfId="0" applyFont="1" applyFill="1" applyBorder="1" applyAlignment="1">
      <alignment horizontal="center" vertical="center" wrapText="1"/>
    </xf>
    <xf numFmtId="0" fontId="4" fillId="13" borderId="38" xfId="0" applyFont="1" applyFill="1" applyBorder="1" applyAlignment="1">
      <alignment horizontal="center" vertical="center" wrapText="1"/>
    </xf>
    <xf numFmtId="0" fontId="4" fillId="13" borderId="21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 wrapText="1"/>
    </xf>
    <xf numFmtId="0" fontId="15" fillId="14" borderId="25" xfId="0" applyFont="1" applyFill="1" applyBorder="1" applyAlignment="1" applyProtection="1">
      <alignment horizontal="center" vertical="center" wrapText="1"/>
    </xf>
    <xf numFmtId="0" fontId="15" fillId="14" borderId="5" xfId="0" applyFont="1" applyFill="1" applyBorder="1" applyAlignment="1" applyProtection="1">
      <alignment horizontal="center" vertical="center" wrapText="1"/>
    </xf>
    <xf numFmtId="0" fontId="15" fillId="14" borderId="22" xfId="0" applyFont="1" applyFill="1" applyBorder="1" applyAlignment="1" applyProtection="1">
      <alignment horizontal="center" vertical="center" wrapText="1"/>
    </xf>
    <xf numFmtId="0" fontId="4" fillId="15" borderId="36" xfId="0" applyFont="1" applyFill="1" applyBorder="1" applyAlignment="1">
      <alignment horizontal="center" vertical="center" wrapText="1"/>
    </xf>
    <xf numFmtId="0" fontId="4" fillId="15" borderId="38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5" borderId="25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8" fillId="17" borderId="33" xfId="0" applyFont="1" applyFill="1" applyBorder="1" applyAlignment="1">
      <alignment horizontal="center" vertical="center" wrapText="1"/>
    </xf>
    <xf numFmtId="0" fontId="8" fillId="17" borderId="27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38" xfId="0" applyFont="1" applyFill="1" applyBorder="1" applyAlignment="1">
      <alignment horizontal="center" vertical="center" wrapText="1"/>
    </xf>
    <xf numFmtId="0" fontId="4" fillId="19" borderId="38" xfId="0" applyFont="1" applyFill="1" applyBorder="1"/>
    <xf numFmtId="0" fontId="4" fillId="19" borderId="21" xfId="0" applyFont="1" applyFill="1" applyBorder="1"/>
    <xf numFmtId="0" fontId="9" fillId="19" borderId="25" xfId="0" applyFont="1" applyFill="1" applyBorder="1" applyAlignment="1">
      <alignment horizontal="center" vertical="center" wrapText="1"/>
    </xf>
    <xf numFmtId="0" fontId="9" fillId="19" borderId="5" xfId="0" applyFont="1" applyFill="1" applyBorder="1" applyAlignment="1">
      <alignment horizontal="center" vertical="center" wrapText="1"/>
    </xf>
    <xf numFmtId="0" fontId="9" fillId="19" borderId="22" xfId="0" applyFont="1" applyFill="1" applyBorder="1" applyAlignment="1">
      <alignment horizontal="center" vertical="center" wrapText="1"/>
    </xf>
    <xf numFmtId="0" fontId="4" fillId="20" borderId="36" xfId="0" applyFont="1" applyFill="1" applyBorder="1" applyAlignment="1">
      <alignment horizontal="center" wrapText="1"/>
    </xf>
    <xf numFmtId="0" fontId="4" fillId="20" borderId="21" xfId="0" applyFont="1" applyFill="1" applyBorder="1" applyAlignment="1">
      <alignment horizontal="center" wrapText="1"/>
    </xf>
    <xf numFmtId="10" fontId="4" fillId="21" borderId="36" xfId="0" applyNumberFormat="1" applyFont="1" applyFill="1" applyBorder="1" applyAlignment="1">
      <alignment horizontal="center" vertical="center" wrapText="1"/>
    </xf>
    <xf numFmtId="10" fontId="4" fillId="21" borderId="41" xfId="0" applyNumberFormat="1" applyFont="1" applyFill="1" applyBorder="1" applyAlignment="1">
      <alignment horizontal="center" vertical="center" wrapText="1"/>
    </xf>
    <xf numFmtId="10" fontId="4" fillId="21" borderId="38" xfId="0" applyNumberFormat="1" applyFont="1" applyFill="1" applyBorder="1" applyAlignment="1">
      <alignment horizontal="center" vertical="center" wrapText="1"/>
    </xf>
    <xf numFmtId="0" fontId="4" fillId="19" borderId="3" xfId="0" applyFont="1" applyFill="1" applyBorder="1" applyAlignment="1">
      <alignment horizontal="center" vertical="center" wrapText="1"/>
    </xf>
    <xf numFmtId="0" fontId="4" fillId="16" borderId="36" xfId="0" applyFont="1" applyFill="1" applyBorder="1" applyAlignment="1">
      <alignment horizontal="center" vertical="center" wrapText="1"/>
    </xf>
    <xf numFmtId="0" fontId="4" fillId="16" borderId="21" xfId="0" applyFont="1" applyFill="1" applyBorder="1" applyAlignment="1">
      <alignment horizontal="center" vertical="center" wrapText="1"/>
    </xf>
    <xf numFmtId="0" fontId="9" fillId="16" borderId="25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</cellXfs>
  <cellStyles count="16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Millares" xfId="11" builtinId="3"/>
    <cellStyle name="Moneda" xfId="85" builtinId="4"/>
    <cellStyle name="Normal" xfId="0" builtinId="0"/>
    <cellStyle name="Porcentaje" xfId="12" builtinId="5"/>
  </cellStyles>
  <dxfs count="0"/>
  <tableStyles count="0" defaultTableStyle="TableStyleMedium9" defaultPivotStyle="PivotStyleMedium4"/>
  <colors>
    <mruColors>
      <color rgb="FF53D063"/>
      <color rgb="FF19EA14"/>
      <color rgb="FF94EA20"/>
      <color rgb="FFD5EA52"/>
      <color rgb="FFFF9933"/>
      <color rgb="FFF2328F"/>
      <color rgb="FFF26592"/>
      <color rgb="FFF282DF"/>
      <color rgb="FFFFE2FA"/>
      <color rgb="FF438E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501"/>
  <sheetViews>
    <sheetView tabSelected="1" topLeftCell="A4" zoomScale="59" zoomScaleNormal="59" workbookViewId="0">
      <pane ySplit="3" topLeftCell="A7" activePane="bottomLeft" state="frozen"/>
      <selection activeCell="H7" sqref="H7:H29"/>
      <selection pane="bottomLeft" activeCell="I39" sqref="I39"/>
    </sheetView>
  </sheetViews>
  <sheetFormatPr baseColWidth="10" defaultColWidth="43.59765625" defaultRowHeight="14.4"/>
  <cols>
    <col min="1" max="1" width="18" style="1" customWidth="1"/>
    <col min="2" max="2" width="16.3984375" style="1" customWidth="1"/>
    <col min="3" max="3" width="15.5" style="1" customWidth="1"/>
    <col min="4" max="4" width="17.5" style="1" customWidth="1"/>
    <col min="5" max="5" width="19.09765625" style="1" customWidth="1"/>
    <col min="6" max="6" width="19.09765625" style="293" customWidth="1"/>
    <col min="7" max="7" width="19.09765625" style="5" customWidth="1"/>
    <col min="8" max="8" width="19.09765625" style="1" customWidth="1"/>
    <col min="9" max="9" width="19.09765625" style="24" customWidth="1"/>
    <col min="10" max="10" width="37.59765625" style="1" customWidth="1"/>
    <col min="11" max="11" width="25.69921875" style="1" customWidth="1"/>
    <col min="12" max="13" width="25.69921875" style="1" hidden="1" customWidth="1"/>
    <col min="14" max="14" width="25.69921875" style="1" customWidth="1"/>
    <col min="15" max="15" width="23.09765625" style="1" customWidth="1"/>
    <col min="16" max="16" width="28.8984375" style="1" customWidth="1"/>
    <col min="17" max="17" width="24.59765625" style="4" customWidth="1"/>
    <col min="18" max="18" width="20.09765625" style="1" customWidth="1"/>
    <col min="19" max="20" width="20.09765625" style="2" customWidth="1"/>
    <col min="21" max="21" width="51.5" style="1" customWidth="1"/>
    <col min="22" max="22" width="22.19921875" style="1" customWidth="1"/>
    <col min="23" max="23" width="21.59765625" style="1" customWidth="1"/>
    <col min="24" max="16384" width="43.59765625" style="1"/>
  </cols>
  <sheetData>
    <row r="1" spans="1:111" s="7" customFormat="1" ht="15.75" customHeight="1">
      <c r="A1" s="330" t="s">
        <v>84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25"/>
      <c r="W1" s="324"/>
      <c r="X1" s="324"/>
      <c r="Y1" s="324"/>
      <c r="Z1" s="26"/>
      <c r="AA1" s="20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</row>
    <row r="2" spans="1:111" s="7" customFormat="1" ht="26.25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25"/>
      <c r="W2" s="206"/>
      <c r="X2" s="206"/>
      <c r="Y2" s="206"/>
      <c r="Z2" s="26"/>
      <c r="AA2" s="20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</row>
    <row r="3" spans="1:111" s="7" customFormat="1" ht="21.7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27"/>
      <c r="W3" s="28"/>
      <c r="X3" s="28"/>
      <c r="Y3" s="29"/>
      <c r="Z3" s="30"/>
      <c r="AA3" s="28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</row>
    <row r="4" spans="1:111" s="7" customFormat="1" ht="29.25" customHeight="1" thickBot="1">
      <c r="A4" s="332" t="s">
        <v>120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27"/>
      <c r="W4" s="28"/>
      <c r="X4" s="28"/>
      <c r="Y4" s="29"/>
      <c r="Z4" s="30"/>
      <c r="AA4" s="28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</row>
    <row r="5" spans="1:111" s="2" customFormat="1" ht="18">
      <c r="A5" s="15"/>
      <c r="B5" s="16"/>
      <c r="C5" s="16"/>
      <c r="D5" s="16"/>
      <c r="E5" s="16"/>
      <c r="F5" s="290"/>
      <c r="G5" s="17"/>
      <c r="H5" s="16"/>
      <c r="I5" s="19"/>
      <c r="J5" s="16"/>
      <c r="K5" s="16"/>
      <c r="L5" s="16"/>
      <c r="M5" s="16"/>
      <c r="N5" s="16"/>
      <c r="O5" s="327"/>
      <c r="P5" s="327"/>
      <c r="Q5" s="209"/>
      <c r="R5" s="424" t="s">
        <v>20</v>
      </c>
      <c r="S5" s="425"/>
      <c r="T5" s="426"/>
      <c r="U5" s="328" t="s">
        <v>21</v>
      </c>
      <c r="V5" s="325"/>
      <c r="W5" s="32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</row>
    <row r="6" spans="1:111" s="2" customFormat="1" ht="77.25" customHeight="1" thickBot="1">
      <c r="A6" s="18" t="s">
        <v>46</v>
      </c>
      <c r="B6" s="110" t="s">
        <v>51</v>
      </c>
      <c r="C6" s="110" t="s">
        <v>56</v>
      </c>
      <c r="D6" s="10" t="s">
        <v>55</v>
      </c>
      <c r="E6" s="111" t="s">
        <v>54</v>
      </c>
      <c r="F6" s="291" t="s">
        <v>284</v>
      </c>
      <c r="G6" s="109" t="s">
        <v>52</v>
      </c>
      <c r="H6" s="111" t="s">
        <v>53</v>
      </c>
      <c r="I6" s="20" t="s">
        <v>285</v>
      </c>
      <c r="J6" s="10" t="s">
        <v>18</v>
      </c>
      <c r="K6" s="10" t="s">
        <v>19</v>
      </c>
      <c r="L6" s="127"/>
      <c r="M6" s="127"/>
      <c r="N6" s="20" t="s">
        <v>319</v>
      </c>
      <c r="O6" s="99" t="s">
        <v>57</v>
      </c>
      <c r="P6" s="11" t="s">
        <v>58</v>
      </c>
      <c r="Q6" s="31" t="s">
        <v>59</v>
      </c>
      <c r="R6" s="220" t="s">
        <v>60</v>
      </c>
      <c r="S6" s="275" t="s">
        <v>61</v>
      </c>
      <c r="T6" s="275" t="s">
        <v>283</v>
      </c>
      <c r="U6" s="329"/>
      <c r="V6" s="325"/>
      <c r="W6" s="32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</row>
    <row r="7" spans="1:111" s="2" customFormat="1" ht="75" customHeight="1">
      <c r="A7" s="395" t="s">
        <v>47</v>
      </c>
      <c r="B7" s="397" t="s">
        <v>48</v>
      </c>
      <c r="C7" s="397" t="s">
        <v>49</v>
      </c>
      <c r="D7" s="400" t="s">
        <v>222</v>
      </c>
      <c r="E7" s="430" t="s">
        <v>271</v>
      </c>
      <c r="F7" s="292">
        <f>I7/N7*100%</f>
        <v>0.5</v>
      </c>
      <c r="G7" s="433" t="s">
        <v>194</v>
      </c>
      <c r="H7" s="319" t="s">
        <v>273</v>
      </c>
      <c r="I7" s="128">
        <v>20</v>
      </c>
      <c r="J7" s="120" t="s">
        <v>198</v>
      </c>
      <c r="K7" s="120" t="s">
        <v>98</v>
      </c>
      <c r="L7" s="120"/>
      <c r="M7" s="120" t="s">
        <v>139</v>
      </c>
      <c r="N7" s="128">
        <v>40</v>
      </c>
      <c r="O7" s="313" t="s">
        <v>237</v>
      </c>
      <c r="P7" s="129" t="s">
        <v>29</v>
      </c>
      <c r="Q7" s="333" t="s">
        <v>164</v>
      </c>
      <c r="R7" s="213" t="s">
        <v>156</v>
      </c>
      <c r="S7" s="232">
        <v>12000000</v>
      </c>
      <c r="T7" s="242"/>
      <c r="U7" s="130"/>
      <c r="V7" s="207"/>
      <c r="W7" s="208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</row>
    <row r="8" spans="1:111" s="2" customFormat="1" ht="28.8">
      <c r="A8" s="396"/>
      <c r="B8" s="398"/>
      <c r="C8" s="398"/>
      <c r="D8" s="400"/>
      <c r="E8" s="431"/>
      <c r="F8" s="292">
        <f t="shared" ref="F8:F72" si="0">I8/N8*100%</f>
        <v>0</v>
      </c>
      <c r="G8" s="434"/>
      <c r="H8" s="320"/>
      <c r="I8" s="48">
        <v>0</v>
      </c>
      <c r="J8" s="49" t="s">
        <v>199</v>
      </c>
      <c r="K8" s="49" t="s">
        <v>24</v>
      </c>
      <c r="L8" s="49"/>
      <c r="M8" s="49"/>
      <c r="N8" s="48">
        <v>1</v>
      </c>
      <c r="O8" s="314"/>
      <c r="P8" s="50" t="s">
        <v>122</v>
      </c>
      <c r="Q8" s="334"/>
      <c r="R8" s="214" t="s">
        <v>160</v>
      </c>
      <c r="S8" s="232">
        <v>40000000</v>
      </c>
      <c r="T8" s="243"/>
      <c r="U8" s="51"/>
      <c r="V8" s="207"/>
      <c r="W8" s="208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</row>
    <row r="9" spans="1:111" s="2" customFormat="1" ht="57.6">
      <c r="A9" s="396"/>
      <c r="B9" s="398"/>
      <c r="C9" s="398"/>
      <c r="D9" s="400"/>
      <c r="E9" s="431"/>
      <c r="F9" s="292">
        <f t="shared" si="0"/>
        <v>0</v>
      </c>
      <c r="G9" s="434"/>
      <c r="H9" s="320"/>
      <c r="I9" s="48">
        <v>0</v>
      </c>
      <c r="J9" s="49" t="s">
        <v>252</v>
      </c>
      <c r="K9" s="49" t="s">
        <v>96</v>
      </c>
      <c r="L9" s="49" t="s">
        <v>140</v>
      </c>
      <c r="M9" s="49" t="s">
        <v>141</v>
      </c>
      <c r="N9" s="48">
        <v>15</v>
      </c>
      <c r="O9" s="314"/>
      <c r="P9" s="50" t="s">
        <v>40</v>
      </c>
      <c r="Q9" s="334"/>
      <c r="R9" s="214" t="s">
        <v>161</v>
      </c>
      <c r="S9" s="232">
        <v>40000000</v>
      </c>
      <c r="T9" s="243">
        <v>11660000</v>
      </c>
      <c r="U9" s="51"/>
      <c r="V9" s="207"/>
      <c r="W9" s="208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</row>
    <row r="10" spans="1:111" s="2" customFormat="1" ht="80.25" customHeight="1">
      <c r="A10" s="396"/>
      <c r="B10" s="398"/>
      <c r="C10" s="398"/>
      <c r="D10" s="400"/>
      <c r="E10" s="431"/>
      <c r="F10" s="292">
        <f t="shared" si="0"/>
        <v>0</v>
      </c>
      <c r="G10" s="434"/>
      <c r="H10" s="320"/>
      <c r="I10" s="48">
        <v>0</v>
      </c>
      <c r="J10" s="49" t="s">
        <v>204</v>
      </c>
      <c r="K10" s="49" t="s">
        <v>97</v>
      </c>
      <c r="L10" s="49" t="s">
        <v>142</v>
      </c>
      <c r="M10" s="49"/>
      <c r="N10" s="48">
        <v>1</v>
      </c>
      <c r="O10" s="314"/>
      <c r="P10" s="50" t="s">
        <v>203</v>
      </c>
      <c r="Q10" s="334"/>
      <c r="R10" s="214" t="s">
        <v>162</v>
      </c>
      <c r="S10" s="232">
        <v>50000000</v>
      </c>
      <c r="T10" s="243"/>
      <c r="U10" s="51"/>
      <c r="V10" s="207"/>
      <c r="W10" s="208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</row>
    <row r="11" spans="1:111" s="2" customFormat="1" ht="72">
      <c r="A11" s="396"/>
      <c r="B11" s="398"/>
      <c r="C11" s="398"/>
      <c r="D11" s="400"/>
      <c r="E11" s="431"/>
      <c r="F11" s="292">
        <f t="shared" si="0"/>
        <v>0.13333333333333333</v>
      </c>
      <c r="G11" s="434"/>
      <c r="H11" s="320"/>
      <c r="I11" s="48">
        <v>200</v>
      </c>
      <c r="J11" s="49" t="s">
        <v>200</v>
      </c>
      <c r="K11" s="49" t="s">
        <v>99</v>
      </c>
      <c r="L11" s="49" t="s">
        <v>143</v>
      </c>
      <c r="M11" s="49"/>
      <c r="N11" s="48">
        <v>1500</v>
      </c>
      <c r="O11" s="314"/>
      <c r="P11" s="50" t="s">
        <v>41</v>
      </c>
      <c r="Q11" s="334"/>
      <c r="R11" s="215"/>
      <c r="S11" s="210">
        <v>50000000</v>
      </c>
      <c r="T11" s="244"/>
      <c r="U11" s="52"/>
      <c r="V11" s="207"/>
      <c r="W11" s="208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</row>
    <row r="12" spans="1:111" s="2" customFormat="1" ht="72">
      <c r="A12" s="396"/>
      <c r="B12" s="398"/>
      <c r="C12" s="398"/>
      <c r="D12" s="400"/>
      <c r="E12" s="431"/>
      <c r="F12" s="292">
        <f t="shared" si="0"/>
        <v>0.33333333333333331</v>
      </c>
      <c r="G12" s="434"/>
      <c r="H12" s="320"/>
      <c r="I12" s="53">
        <v>200</v>
      </c>
      <c r="J12" s="49" t="s">
        <v>201</v>
      </c>
      <c r="K12" s="49" t="s">
        <v>13</v>
      </c>
      <c r="L12" s="49" t="s">
        <v>144</v>
      </c>
      <c r="M12" s="49"/>
      <c r="N12" s="53">
        <v>600</v>
      </c>
      <c r="O12" s="314"/>
      <c r="P12" s="50" t="s">
        <v>42</v>
      </c>
      <c r="Q12" s="334"/>
      <c r="R12" s="215"/>
      <c r="S12" s="210">
        <v>150000000</v>
      </c>
      <c r="T12" s="244">
        <v>9000000</v>
      </c>
      <c r="U12" s="52"/>
      <c r="V12" s="207"/>
      <c r="W12" s="208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</row>
    <row r="13" spans="1:111" s="2" customFormat="1" ht="81" customHeight="1" thickBot="1">
      <c r="A13" s="396"/>
      <c r="B13" s="398"/>
      <c r="C13" s="398"/>
      <c r="D13" s="400"/>
      <c r="E13" s="431"/>
      <c r="F13" s="292">
        <f t="shared" si="0"/>
        <v>0.65625</v>
      </c>
      <c r="G13" s="434"/>
      <c r="H13" s="320"/>
      <c r="I13" s="113">
        <v>21</v>
      </c>
      <c r="J13" s="138" t="s">
        <v>202</v>
      </c>
      <c r="K13" s="138" t="s">
        <v>86</v>
      </c>
      <c r="L13" s="138"/>
      <c r="M13" s="138"/>
      <c r="N13" s="113">
        <v>32</v>
      </c>
      <c r="O13" s="315"/>
      <c r="P13" s="139" t="s">
        <v>42</v>
      </c>
      <c r="Q13" s="335"/>
      <c r="R13" s="216"/>
      <c r="S13" s="210">
        <v>102558457</v>
      </c>
      <c r="T13" s="244">
        <v>9000000</v>
      </c>
      <c r="U13" s="140" t="s">
        <v>303</v>
      </c>
      <c r="V13" s="207"/>
      <c r="W13" s="208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</row>
    <row r="14" spans="1:111" ht="57.6">
      <c r="A14" s="396"/>
      <c r="B14" s="398"/>
      <c r="C14" s="398"/>
      <c r="D14" s="400"/>
      <c r="E14" s="431"/>
      <c r="F14" s="294">
        <f t="shared" si="0"/>
        <v>0.33333333333333331</v>
      </c>
      <c r="G14" s="434"/>
      <c r="H14" s="320"/>
      <c r="I14" s="145">
        <v>1</v>
      </c>
      <c r="J14" s="32" t="s">
        <v>205</v>
      </c>
      <c r="K14" s="32" t="s">
        <v>88</v>
      </c>
      <c r="L14" s="32" t="s">
        <v>125</v>
      </c>
      <c r="M14" s="32" t="s">
        <v>126</v>
      </c>
      <c r="N14" s="145">
        <v>3</v>
      </c>
      <c r="O14" s="348" t="s">
        <v>238</v>
      </c>
      <c r="P14" s="33" t="s">
        <v>29</v>
      </c>
      <c r="Q14" s="363"/>
      <c r="R14" s="427"/>
      <c r="S14" s="211">
        <v>70000000</v>
      </c>
      <c r="T14" s="276">
        <v>43694179</v>
      </c>
      <c r="U14" s="34" t="s">
        <v>320</v>
      </c>
      <c r="V14" s="9"/>
      <c r="W14" s="98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</row>
    <row r="15" spans="1:111" ht="85.5" customHeight="1">
      <c r="A15" s="396"/>
      <c r="B15" s="398"/>
      <c r="C15" s="398"/>
      <c r="D15" s="400"/>
      <c r="E15" s="431"/>
      <c r="F15" s="294">
        <f t="shared" si="0"/>
        <v>1</v>
      </c>
      <c r="G15" s="434"/>
      <c r="H15" s="320"/>
      <c r="I15" s="21">
        <v>1</v>
      </c>
      <c r="J15" s="35" t="s">
        <v>206</v>
      </c>
      <c r="K15" s="35" t="s">
        <v>89</v>
      </c>
      <c r="L15" s="35" t="s">
        <v>127</v>
      </c>
      <c r="M15" s="35"/>
      <c r="N15" s="21">
        <v>1</v>
      </c>
      <c r="O15" s="349"/>
      <c r="P15" s="36" t="s">
        <v>30</v>
      </c>
      <c r="Q15" s="364"/>
      <c r="R15" s="428"/>
      <c r="S15" s="211">
        <v>40000000</v>
      </c>
      <c r="T15" s="245">
        <v>41000000</v>
      </c>
      <c r="U15" s="37" t="s">
        <v>292</v>
      </c>
      <c r="V15" s="9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</row>
    <row r="16" spans="1:111" ht="85.5" customHeight="1">
      <c r="A16" s="396"/>
      <c r="B16" s="398"/>
      <c r="C16" s="398"/>
      <c r="D16" s="400"/>
      <c r="E16" s="431"/>
      <c r="F16" s="294">
        <f t="shared" si="0"/>
        <v>0</v>
      </c>
      <c r="G16" s="434"/>
      <c r="H16" s="320"/>
      <c r="I16" s="21">
        <v>0</v>
      </c>
      <c r="J16" s="35" t="s">
        <v>321</v>
      </c>
      <c r="K16" s="35" t="s">
        <v>322</v>
      </c>
      <c r="L16" s="35"/>
      <c r="M16" s="35"/>
      <c r="N16" s="21">
        <v>1</v>
      </c>
      <c r="O16" s="349"/>
      <c r="P16" s="36" t="s">
        <v>187</v>
      </c>
      <c r="Q16" s="364"/>
      <c r="R16" s="428"/>
      <c r="S16" s="211"/>
      <c r="T16" s="245"/>
      <c r="U16" s="37"/>
      <c r="V16" s="9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</row>
    <row r="17" spans="1:111" ht="85.5" customHeight="1">
      <c r="A17" s="396"/>
      <c r="B17" s="398"/>
      <c r="C17" s="398"/>
      <c r="D17" s="400"/>
      <c r="E17" s="431"/>
      <c r="F17" s="294">
        <f t="shared" si="0"/>
        <v>0.15</v>
      </c>
      <c r="G17" s="434"/>
      <c r="H17" s="320"/>
      <c r="I17" s="21">
        <v>3</v>
      </c>
      <c r="J17" s="35" t="s">
        <v>287</v>
      </c>
      <c r="K17" s="35" t="s">
        <v>195</v>
      </c>
      <c r="L17" s="35"/>
      <c r="M17" s="35"/>
      <c r="N17" s="21">
        <v>20</v>
      </c>
      <c r="O17" s="349"/>
      <c r="P17" s="36" t="s">
        <v>288</v>
      </c>
      <c r="Q17" s="364"/>
      <c r="R17" s="428"/>
      <c r="S17" s="211">
        <v>20000000</v>
      </c>
      <c r="T17" s="245">
        <f>5000000+10000000</f>
        <v>15000000</v>
      </c>
      <c r="U17" s="37" t="s">
        <v>290</v>
      </c>
      <c r="V17" s="9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</row>
    <row r="18" spans="1:111" ht="57.6">
      <c r="A18" s="396"/>
      <c r="B18" s="398"/>
      <c r="C18" s="398"/>
      <c r="D18" s="400"/>
      <c r="E18" s="431"/>
      <c r="F18" s="294">
        <f t="shared" si="0"/>
        <v>0</v>
      </c>
      <c r="G18" s="434"/>
      <c r="H18" s="320"/>
      <c r="I18" s="21">
        <v>0</v>
      </c>
      <c r="J18" s="35" t="s">
        <v>207</v>
      </c>
      <c r="K18" s="35" t="s">
        <v>24</v>
      </c>
      <c r="L18" s="35" t="s">
        <v>127</v>
      </c>
      <c r="M18" s="35" t="s">
        <v>128</v>
      </c>
      <c r="N18" s="21">
        <v>1</v>
      </c>
      <c r="O18" s="349"/>
      <c r="P18" s="36" t="s">
        <v>1</v>
      </c>
      <c r="Q18" s="364"/>
      <c r="R18" s="428"/>
      <c r="S18" s="211">
        <v>15000000</v>
      </c>
      <c r="T18" s="245"/>
      <c r="U18" s="37"/>
      <c r="V18" s="9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</row>
    <row r="19" spans="1:111" ht="102.75" customHeight="1" thickBot="1">
      <c r="A19" s="396"/>
      <c r="B19" s="398"/>
      <c r="C19" s="398"/>
      <c r="D19" s="400"/>
      <c r="E19" s="431"/>
      <c r="F19" s="294">
        <f t="shared" si="0"/>
        <v>0.5</v>
      </c>
      <c r="G19" s="434"/>
      <c r="H19" s="320"/>
      <c r="I19" s="112">
        <v>0.5</v>
      </c>
      <c r="J19" s="146" t="s">
        <v>208</v>
      </c>
      <c r="K19" s="147" t="s">
        <v>117</v>
      </c>
      <c r="L19" s="147" t="s">
        <v>129</v>
      </c>
      <c r="M19" s="147"/>
      <c r="N19" s="112">
        <v>1</v>
      </c>
      <c r="O19" s="350"/>
      <c r="P19" s="148" t="s">
        <v>31</v>
      </c>
      <c r="Q19" s="365"/>
      <c r="R19" s="429"/>
      <c r="S19" s="211">
        <v>18806421</v>
      </c>
      <c r="T19" s="246"/>
      <c r="U19" s="149" t="s">
        <v>121</v>
      </c>
      <c r="V19" s="9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</row>
    <row r="20" spans="1:111" ht="99.75" customHeight="1" thickBot="1">
      <c r="A20" s="396"/>
      <c r="B20" s="398"/>
      <c r="C20" s="398"/>
      <c r="D20" s="400"/>
      <c r="E20" s="431"/>
      <c r="F20" s="295">
        <f>I20/N20*100%</f>
        <v>1</v>
      </c>
      <c r="G20" s="434"/>
      <c r="H20" s="321"/>
      <c r="I20" s="107">
        <v>1</v>
      </c>
      <c r="J20" s="141" t="s">
        <v>210</v>
      </c>
      <c r="K20" s="142" t="s">
        <v>91</v>
      </c>
      <c r="L20" s="12"/>
      <c r="M20" s="142"/>
      <c r="N20" s="107">
        <v>1</v>
      </c>
      <c r="O20" s="311" t="s">
        <v>238</v>
      </c>
      <c r="P20" s="143" t="s">
        <v>119</v>
      </c>
      <c r="Q20" s="366" t="s">
        <v>163</v>
      </c>
      <c r="R20" s="277" t="s">
        <v>157</v>
      </c>
      <c r="S20" s="233">
        <v>10000000</v>
      </c>
      <c r="T20" s="247"/>
      <c r="U20" s="144" t="s">
        <v>289</v>
      </c>
      <c r="V20" s="9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</row>
    <row r="21" spans="1:111" ht="138.75" customHeight="1">
      <c r="A21" s="396"/>
      <c r="B21" s="398"/>
      <c r="C21" s="398"/>
      <c r="D21" s="400"/>
      <c r="E21" s="431"/>
      <c r="F21" s="295">
        <f t="shared" si="0"/>
        <v>0</v>
      </c>
      <c r="G21" s="434"/>
      <c r="H21" s="321"/>
      <c r="I21" s="22">
        <v>0</v>
      </c>
      <c r="J21" s="40" t="s">
        <v>209</v>
      </c>
      <c r="K21" s="40" t="s">
        <v>92</v>
      </c>
      <c r="L21" s="38" t="s">
        <v>130</v>
      </c>
      <c r="M21" s="40"/>
      <c r="N21" s="22">
        <v>1</v>
      </c>
      <c r="O21" s="311"/>
      <c r="P21" s="41" t="s">
        <v>34</v>
      </c>
      <c r="Q21" s="366"/>
      <c r="R21" s="136" t="s">
        <v>158</v>
      </c>
      <c r="S21" s="233">
        <v>10000000</v>
      </c>
      <c r="T21" s="248"/>
      <c r="U21" s="42"/>
      <c r="V21" s="9"/>
      <c r="W21" s="96">
        <f>93550000+1052647525</f>
        <v>1146197525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</row>
    <row r="22" spans="1:111" ht="81" customHeight="1" thickBot="1">
      <c r="A22" s="396"/>
      <c r="B22" s="398"/>
      <c r="C22" s="398"/>
      <c r="D22" s="400"/>
      <c r="E22" s="431"/>
      <c r="F22" s="295">
        <f t="shared" si="0"/>
        <v>0</v>
      </c>
      <c r="G22" s="434"/>
      <c r="H22" s="321"/>
      <c r="I22" s="22">
        <v>0</v>
      </c>
      <c r="J22" s="39" t="s">
        <v>211</v>
      </c>
      <c r="K22" s="40" t="s">
        <v>7</v>
      </c>
      <c r="L22" s="40" t="s">
        <v>131</v>
      </c>
      <c r="M22" s="40" t="s">
        <v>132</v>
      </c>
      <c r="N22" s="22">
        <v>1</v>
      </c>
      <c r="O22" s="311"/>
      <c r="P22" s="41" t="s">
        <v>35</v>
      </c>
      <c r="Q22" s="366"/>
      <c r="R22" s="136" t="s">
        <v>159</v>
      </c>
      <c r="S22" s="233">
        <v>100000000</v>
      </c>
      <c r="T22" s="248">
        <v>55000000</v>
      </c>
      <c r="U22" s="42" t="s">
        <v>286</v>
      </c>
      <c r="V22" s="9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</row>
    <row r="23" spans="1:111" ht="78" customHeight="1" thickBot="1">
      <c r="A23" s="396"/>
      <c r="B23" s="398"/>
      <c r="C23" s="398"/>
      <c r="D23" s="400"/>
      <c r="E23" s="431"/>
      <c r="F23" s="295">
        <f t="shared" si="0"/>
        <v>0</v>
      </c>
      <c r="G23" s="434"/>
      <c r="H23" s="321"/>
      <c r="I23" s="22">
        <v>0</v>
      </c>
      <c r="J23" s="39" t="s">
        <v>212</v>
      </c>
      <c r="K23" s="40" t="s">
        <v>8</v>
      </c>
      <c r="L23" s="38" t="s">
        <v>127</v>
      </c>
      <c r="M23" s="40"/>
      <c r="N23" s="22">
        <v>20</v>
      </c>
      <c r="O23" s="311"/>
      <c r="P23" s="41" t="s">
        <v>33</v>
      </c>
      <c r="Q23" s="366"/>
      <c r="R23" s="136" t="s">
        <v>156</v>
      </c>
      <c r="S23" s="233">
        <v>350000000</v>
      </c>
      <c r="T23" s="248"/>
      <c r="U23" s="42" t="s">
        <v>304</v>
      </c>
      <c r="V23" s="9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</row>
    <row r="24" spans="1:111" ht="82.5" customHeight="1">
      <c r="A24" s="396"/>
      <c r="B24" s="398"/>
      <c r="C24" s="398"/>
      <c r="D24" s="400"/>
      <c r="E24" s="431"/>
      <c r="F24" s="295">
        <f t="shared" si="0"/>
        <v>0</v>
      </c>
      <c r="G24" s="434"/>
      <c r="H24" s="321"/>
      <c r="I24" s="22">
        <v>0</v>
      </c>
      <c r="J24" s="39" t="s">
        <v>213</v>
      </c>
      <c r="K24" s="40" t="s">
        <v>93</v>
      </c>
      <c r="L24" s="38" t="s">
        <v>133</v>
      </c>
      <c r="M24" s="40"/>
      <c r="N24" s="22">
        <v>120</v>
      </c>
      <c r="O24" s="311"/>
      <c r="P24" s="41" t="s">
        <v>36</v>
      </c>
      <c r="Q24" s="366"/>
      <c r="R24" s="12"/>
      <c r="S24" s="217">
        <v>350000000</v>
      </c>
      <c r="T24" s="249"/>
      <c r="U24" s="42"/>
      <c r="V24" s="9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</row>
    <row r="25" spans="1:111" ht="83.25" customHeight="1">
      <c r="A25" s="396"/>
      <c r="B25" s="398"/>
      <c r="C25" s="398"/>
      <c r="D25" s="400"/>
      <c r="E25" s="431"/>
      <c r="F25" s="295">
        <f t="shared" si="0"/>
        <v>0</v>
      </c>
      <c r="G25" s="434"/>
      <c r="H25" s="321"/>
      <c r="I25" s="22">
        <v>0</v>
      </c>
      <c r="J25" s="39" t="s">
        <v>214</v>
      </c>
      <c r="K25" s="40" t="s">
        <v>90</v>
      </c>
      <c r="L25" s="40" t="s">
        <v>134</v>
      </c>
      <c r="M25" s="40"/>
      <c r="N25" s="22">
        <v>6</v>
      </c>
      <c r="O25" s="311"/>
      <c r="P25" s="41" t="s">
        <v>2</v>
      </c>
      <c r="Q25" s="366"/>
      <c r="R25" s="12"/>
      <c r="S25" s="217">
        <v>10000000</v>
      </c>
      <c r="T25" s="249"/>
      <c r="U25" s="42"/>
      <c r="V25" s="9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</row>
    <row r="26" spans="1:111" ht="62.25" customHeight="1">
      <c r="A26" s="396"/>
      <c r="B26" s="398"/>
      <c r="C26" s="398"/>
      <c r="D26" s="400"/>
      <c r="E26" s="431"/>
      <c r="F26" s="295">
        <f t="shared" si="0"/>
        <v>0.5</v>
      </c>
      <c r="G26" s="434"/>
      <c r="H26" s="321"/>
      <c r="I26" s="22">
        <v>0.5</v>
      </c>
      <c r="J26" s="39" t="s">
        <v>313</v>
      </c>
      <c r="K26" s="40" t="s">
        <v>305</v>
      </c>
      <c r="L26" s="12" t="s">
        <v>135</v>
      </c>
      <c r="M26" s="40"/>
      <c r="N26" s="22">
        <v>1</v>
      </c>
      <c r="O26" s="311"/>
      <c r="P26" s="41" t="s">
        <v>122</v>
      </c>
      <c r="Q26" s="366"/>
      <c r="R26" s="12"/>
      <c r="S26" s="217">
        <v>20000000</v>
      </c>
      <c r="T26" s="249"/>
      <c r="U26" s="42" t="s">
        <v>306</v>
      </c>
      <c r="V26" s="9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</row>
    <row r="27" spans="1:111" ht="118.5" customHeight="1" thickBot="1">
      <c r="A27" s="396"/>
      <c r="B27" s="398"/>
      <c r="C27" s="398"/>
      <c r="D27" s="400"/>
      <c r="E27" s="431"/>
      <c r="F27" s="295">
        <f t="shared" si="0"/>
        <v>0</v>
      </c>
      <c r="G27" s="434"/>
      <c r="H27" s="321"/>
      <c r="I27" s="22">
        <v>0</v>
      </c>
      <c r="J27" s="40" t="s">
        <v>215</v>
      </c>
      <c r="K27" s="43" t="s">
        <v>94</v>
      </c>
      <c r="L27" s="40" t="s">
        <v>136</v>
      </c>
      <c r="M27" s="43" t="s">
        <v>137</v>
      </c>
      <c r="N27" s="22">
        <v>0.5</v>
      </c>
      <c r="O27" s="311"/>
      <c r="P27" s="41" t="s">
        <v>3</v>
      </c>
      <c r="Q27" s="366"/>
      <c r="R27" s="12"/>
      <c r="S27" s="217">
        <v>30000000</v>
      </c>
      <c r="T27" s="249"/>
      <c r="U27" s="42"/>
      <c r="V27" s="9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</row>
    <row r="28" spans="1:111" ht="115.8" thickBot="1">
      <c r="A28" s="396"/>
      <c r="B28" s="398"/>
      <c r="C28" s="398"/>
      <c r="D28" s="400"/>
      <c r="E28" s="431"/>
      <c r="F28" s="295">
        <f t="shared" si="0"/>
        <v>0</v>
      </c>
      <c r="G28" s="435"/>
      <c r="H28" s="322"/>
      <c r="I28" s="23">
        <v>0</v>
      </c>
      <c r="J28" s="44" t="s">
        <v>216</v>
      </c>
      <c r="K28" s="45" t="s">
        <v>14</v>
      </c>
      <c r="L28" s="137" t="s">
        <v>138</v>
      </c>
      <c r="M28" s="45"/>
      <c r="N28" s="23">
        <v>0.5</v>
      </c>
      <c r="O28" s="312"/>
      <c r="P28" s="46" t="s">
        <v>37</v>
      </c>
      <c r="Q28" s="367"/>
      <c r="R28" s="13"/>
      <c r="S28" s="217">
        <v>985410328</v>
      </c>
      <c r="T28" s="250">
        <v>29700000</v>
      </c>
      <c r="U28" s="47"/>
      <c r="V28" s="9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</row>
    <row r="29" spans="1:111" ht="130.19999999999999" thickBot="1">
      <c r="A29" s="396"/>
      <c r="B29" s="398"/>
      <c r="C29" s="398"/>
      <c r="D29" s="400"/>
      <c r="E29" s="431"/>
      <c r="F29" s="296">
        <f>I29/N29*100%</f>
        <v>0.2851122731467241</v>
      </c>
      <c r="G29" s="440" t="s">
        <v>62</v>
      </c>
      <c r="H29" s="345" t="s">
        <v>274</v>
      </c>
      <c r="I29" s="54">
        <v>9269</v>
      </c>
      <c r="J29" s="55" t="s">
        <v>217</v>
      </c>
      <c r="K29" s="55" t="s">
        <v>23</v>
      </c>
      <c r="L29" s="120"/>
      <c r="M29" s="120"/>
      <c r="N29" s="54">
        <v>32510</v>
      </c>
      <c r="O29" s="316" t="s">
        <v>218</v>
      </c>
      <c r="P29" s="203" t="s">
        <v>25</v>
      </c>
      <c r="Q29" s="336" t="s">
        <v>165</v>
      </c>
      <c r="R29" s="443" t="s">
        <v>156</v>
      </c>
      <c r="S29" s="212">
        <v>40000000</v>
      </c>
      <c r="T29" s="251">
        <v>4000000</v>
      </c>
      <c r="U29" s="219" t="s">
        <v>307</v>
      </c>
      <c r="V29" s="9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</row>
    <row r="30" spans="1:111" ht="86.4">
      <c r="A30" s="396"/>
      <c r="B30" s="398"/>
      <c r="C30" s="398"/>
      <c r="D30" s="400"/>
      <c r="E30" s="431"/>
      <c r="F30" s="292">
        <f t="shared" si="0"/>
        <v>0.11290640782828283</v>
      </c>
      <c r="G30" s="441"/>
      <c r="H30" s="346"/>
      <c r="I30" s="56">
        <v>5723</v>
      </c>
      <c r="J30" s="57" t="s">
        <v>267</v>
      </c>
      <c r="K30" s="57" t="s">
        <v>272</v>
      </c>
      <c r="L30" s="57"/>
      <c r="M30" s="57"/>
      <c r="N30" s="56">
        <v>50688</v>
      </c>
      <c r="O30" s="317"/>
      <c r="P30" s="204" t="s">
        <v>25</v>
      </c>
      <c r="Q30" s="337"/>
      <c r="R30" s="444"/>
      <c r="S30" s="212">
        <v>22983474</v>
      </c>
      <c r="T30" s="252"/>
      <c r="U30" s="219" t="s">
        <v>301</v>
      </c>
      <c r="V30" s="9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</row>
    <row r="31" spans="1:111" ht="86.4">
      <c r="A31" s="396"/>
      <c r="B31" s="398"/>
      <c r="C31" s="398"/>
      <c r="D31" s="400"/>
      <c r="E31" s="431"/>
      <c r="F31" s="292">
        <f t="shared" si="0"/>
        <v>0.16370207995180802</v>
      </c>
      <c r="G31" s="441"/>
      <c r="H31" s="346"/>
      <c r="I31" s="56">
        <v>9783</v>
      </c>
      <c r="J31" s="57" t="s">
        <v>268</v>
      </c>
      <c r="K31" s="57" t="s">
        <v>272</v>
      </c>
      <c r="L31" s="57"/>
      <c r="M31" s="57"/>
      <c r="N31" s="56">
        <f>1925+57836</f>
        <v>59761</v>
      </c>
      <c r="O31" s="317"/>
      <c r="P31" s="204" t="s">
        <v>25</v>
      </c>
      <c r="Q31" s="337"/>
      <c r="R31" s="444"/>
      <c r="S31" s="212">
        <v>20000000</v>
      </c>
      <c r="T31" s="252"/>
      <c r="U31" s="58"/>
      <c r="V31" s="9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</row>
    <row r="32" spans="1:111" ht="72">
      <c r="A32" s="396"/>
      <c r="B32" s="398"/>
      <c r="C32" s="398"/>
      <c r="D32" s="400"/>
      <c r="E32" s="431"/>
      <c r="F32" s="292">
        <f t="shared" si="0"/>
        <v>0.598652752085442</v>
      </c>
      <c r="G32" s="441"/>
      <c r="H32" s="346"/>
      <c r="I32" s="56">
        <v>17152</v>
      </c>
      <c r="J32" s="57" t="s">
        <v>269</v>
      </c>
      <c r="K32" s="57"/>
      <c r="L32" s="57"/>
      <c r="M32" s="57"/>
      <c r="N32" s="56">
        <v>28651</v>
      </c>
      <c r="O32" s="317"/>
      <c r="P32" s="204" t="s">
        <v>25</v>
      </c>
      <c r="Q32" s="337"/>
      <c r="R32" s="444"/>
      <c r="S32" s="212">
        <v>20000000</v>
      </c>
      <c r="T32" s="252"/>
      <c r="U32" s="58" t="s">
        <v>302</v>
      </c>
      <c r="V32" s="9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</row>
    <row r="33" spans="1:111" ht="72">
      <c r="A33" s="396"/>
      <c r="B33" s="398"/>
      <c r="C33" s="398"/>
      <c r="D33" s="400"/>
      <c r="E33" s="431"/>
      <c r="F33" s="292">
        <f t="shared" si="0"/>
        <v>0.25474429076873595</v>
      </c>
      <c r="G33" s="441"/>
      <c r="H33" s="346"/>
      <c r="I33" s="56">
        <v>3168</v>
      </c>
      <c r="J33" s="57" t="s">
        <v>270</v>
      </c>
      <c r="K33" s="57" t="s">
        <v>272</v>
      </c>
      <c r="L33" s="57"/>
      <c r="M33" s="57"/>
      <c r="N33" s="56">
        <f>350+12086</f>
        <v>12436</v>
      </c>
      <c r="O33" s="317"/>
      <c r="P33" s="204" t="s">
        <v>25</v>
      </c>
      <c r="Q33" s="337"/>
      <c r="R33" s="444"/>
      <c r="S33" s="212">
        <v>20000000</v>
      </c>
      <c r="T33" s="252"/>
      <c r="U33" s="58"/>
      <c r="V33" s="9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</row>
    <row r="34" spans="1:111" ht="114.75" customHeight="1">
      <c r="A34" s="396"/>
      <c r="B34" s="398"/>
      <c r="C34" s="398"/>
      <c r="D34" s="400"/>
      <c r="E34" s="431"/>
      <c r="F34" s="292">
        <f t="shared" si="0"/>
        <v>1.6106194690265487</v>
      </c>
      <c r="G34" s="441"/>
      <c r="H34" s="346"/>
      <c r="I34" s="56">
        <v>182</v>
      </c>
      <c r="J34" s="57" t="s">
        <v>275</v>
      </c>
      <c r="K34" s="57" t="s">
        <v>272</v>
      </c>
      <c r="L34" s="57"/>
      <c r="M34" s="57"/>
      <c r="N34" s="56">
        <v>113</v>
      </c>
      <c r="O34" s="317"/>
      <c r="P34" s="204" t="s">
        <v>25</v>
      </c>
      <c r="Q34" s="337"/>
      <c r="R34" s="444"/>
      <c r="S34" s="212">
        <v>20000000</v>
      </c>
      <c r="T34" s="252"/>
      <c r="U34" s="58"/>
      <c r="V34" s="9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</row>
    <row r="35" spans="1:111" ht="107.25" customHeight="1">
      <c r="A35" s="396"/>
      <c r="B35" s="398"/>
      <c r="C35" s="398"/>
      <c r="D35" s="400"/>
      <c r="E35" s="431"/>
      <c r="F35" s="292">
        <f t="shared" si="0"/>
        <v>0</v>
      </c>
      <c r="G35" s="441"/>
      <c r="H35" s="346"/>
      <c r="I35" s="56">
        <v>0</v>
      </c>
      <c r="J35" s="57" t="s">
        <v>329</v>
      </c>
      <c r="K35" s="57" t="s">
        <v>272</v>
      </c>
      <c r="L35" s="57"/>
      <c r="M35" s="57"/>
      <c r="N35" s="56">
        <v>923</v>
      </c>
      <c r="O35" s="317"/>
      <c r="P35" s="204" t="s">
        <v>25</v>
      </c>
      <c r="Q35" s="337"/>
      <c r="R35" s="444"/>
      <c r="S35" s="212">
        <v>20000000</v>
      </c>
      <c r="T35" s="252"/>
      <c r="U35" s="58"/>
      <c r="V35" s="9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</row>
    <row r="36" spans="1:111" ht="128.25" customHeight="1">
      <c r="A36" s="396"/>
      <c r="B36" s="398"/>
      <c r="C36" s="398"/>
      <c r="D36" s="400"/>
      <c r="E36" s="431"/>
      <c r="F36" s="292">
        <f t="shared" si="0"/>
        <v>0</v>
      </c>
      <c r="G36" s="441"/>
      <c r="H36" s="346"/>
      <c r="I36" s="56">
        <v>0</v>
      </c>
      <c r="J36" s="57" t="s">
        <v>276</v>
      </c>
      <c r="K36" s="57" t="s">
        <v>272</v>
      </c>
      <c r="L36" s="57"/>
      <c r="M36" s="57"/>
      <c r="N36" s="56">
        <v>156</v>
      </c>
      <c r="O36" s="317"/>
      <c r="P36" s="204" t="s">
        <v>25</v>
      </c>
      <c r="Q36" s="337"/>
      <c r="R36" s="444"/>
      <c r="S36" s="212">
        <v>20000000</v>
      </c>
      <c r="T36" s="252"/>
      <c r="U36" s="58"/>
      <c r="V36" s="97">
        <f>200000000-177500000</f>
        <v>22500000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</row>
    <row r="37" spans="1:111" ht="127.5" customHeight="1">
      <c r="A37" s="396"/>
      <c r="B37" s="398"/>
      <c r="C37" s="398"/>
      <c r="D37" s="400"/>
      <c r="E37" s="431"/>
      <c r="F37" s="292">
        <f t="shared" si="0"/>
        <v>3.5</v>
      </c>
      <c r="G37" s="441"/>
      <c r="H37" s="346"/>
      <c r="I37" s="56">
        <v>420</v>
      </c>
      <c r="J37" s="57" t="s">
        <v>323</v>
      </c>
      <c r="K37" s="57" t="s">
        <v>272</v>
      </c>
      <c r="L37" s="57"/>
      <c r="M37" s="57"/>
      <c r="N37" s="56">
        <v>120</v>
      </c>
      <c r="O37" s="317"/>
      <c r="P37" s="204" t="s">
        <v>25</v>
      </c>
      <c r="Q37" s="337"/>
      <c r="R37" s="444"/>
      <c r="S37" s="212">
        <v>20000000</v>
      </c>
      <c r="T37" s="252"/>
      <c r="U37" s="58"/>
      <c r="V37" s="9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</row>
    <row r="38" spans="1:111" ht="49.5" customHeight="1">
      <c r="A38" s="396"/>
      <c r="B38" s="398"/>
      <c r="C38" s="398"/>
      <c r="D38" s="400"/>
      <c r="E38" s="431"/>
      <c r="F38" s="292">
        <f t="shared" si="0"/>
        <v>0.15</v>
      </c>
      <c r="G38" s="441"/>
      <c r="H38" s="346"/>
      <c r="I38" s="56">
        <v>45</v>
      </c>
      <c r="J38" s="57" t="s">
        <v>220</v>
      </c>
      <c r="K38" s="57" t="s">
        <v>272</v>
      </c>
      <c r="L38" s="57"/>
      <c r="M38" s="57"/>
      <c r="N38" s="56">
        <v>300</v>
      </c>
      <c r="O38" s="317"/>
      <c r="P38" s="204" t="s">
        <v>25</v>
      </c>
      <c r="Q38" s="337"/>
      <c r="R38" s="444"/>
      <c r="S38" s="212">
        <v>20000000</v>
      </c>
      <c r="T38" s="252">
        <v>45000000</v>
      </c>
      <c r="U38" s="58"/>
      <c r="V38" s="9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</row>
    <row r="39" spans="1:111" ht="115.5" customHeight="1" thickBot="1">
      <c r="A39" s="396"/>
      <c r="B39" s="398"/>
      <c r="C39" s="398"/>
      <c r="D39" s="400"/>
      <c r="E39" s="431"/>
      <c r="F39" s="292">
        <f t="shared" si="0"/>
        <v>0</v>
      </c>
      <c r="G39" s="442"/>
      <c r="H39" s="347"/>
      <c r="I39" s="114">
        <v>0</v>
      </c>
      <c r="J39" s="134" t="s">
        <v>277</v>
      </c>
      <c r="K39" s="134" t="s">
        <v>272</v>
      </c>
      <c r="L39" s="134"/>
      <c r="M39" s="134"/>
      <c r="N39" s="114">
        <v>113</v>
      </c>
      <c r="O39" s="318"/>
      <c r="P39" s="205" t="s">
        <v>25</v>
      </c>
      <c r="Q39" s="338"/>
      <c r="R39" s="445"/>
      <c r="S39" s="212">
        <v>20000000</v>
      </c>
      <c r="T39" s="253"/>
      <c r="U39" s="135"/>
      <c r="V39" s="9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</row>
    <row r="40" spans="1:111" ht="75.75" customHeight="1">
      <c r="A40" s="396"/>
      <c r="B40" s="398"/>
      <c r="C40" s="398"/>
      <c r="D40" s="400"/>
      <c r="E40" s="431"/>
      <c r="F40" s="298">
        <f t="shared" si="0"/>
        <v>0</v>
      </c>
      <c r="G40" s="436" t="s">
        <v>43</v>
      </c>
      <c r="H40" s="323" t="s">
        <v>83</v>
      </c>
      <c r="I40" s="131">
        <v>0</v>
      </c>
      <c r="J40" s="132" t="s">
        <v>280</v>
      </c>
      <c r="K40" s="132" t="s">
        <v>102</v>
      </c>
      <c r="L40" s="132" t="s">
        <v>145</v>
      </c>
      <c r="M40" s="132"/>
      <c r="N40" s="131">
        <v>6</v>
      </c>
      <c r="O40" s="309" t="s">
        <v>219</v>
      </c>
      <c r="P40" s="197" t="s">
        <v>221</v>
      </c>
      <c r="Q40" s="392" t="s">
        <v>166</v>
      </c>
      <c r="R40" s="446" t="s">
        <v>161</v>
      </c>
      <c r="S40" s="218">
        <v>40000000</v>
      </c>
      <c r="T40" s="254"/>
      <c r="U40" s="133"/>
      <c r="V40" s="9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</row>
    <row r="41" spans="1:111" ht="73.5" customHeight="1">
      <c r="A41" s="396"/>
      <c r="B41" s="398"/>
      <c r="C41" s="398"/>
      <c r="D41" s="400"/>
      <c r="E41" s="431"/>
      <c r="F41" s="298">
        <f t="shared" si="0"/>
        <v>0</v>
      </c>
      <c r="G41" s="436"/>
      <c r="H41" s="323"/>
      <c r="I41" s="101">
        <v>0</v>
      </c>
      <c r="J41" s="102" t="s">
        <v>281</v>
      </c>
      <c r="K41" s="102" t="s">
        <v>178</v>
      </c>
      <c r="L41" s="102"/>
      <c r="M41" s="102"/>
      <c r="N41" s="101">
        <v>1</v>
      </c>
      <c r="O41" s="310"/>
      <c r="P41" s="121" t="s">
        <v>221</v>
      </c>
      <c r="Q41" s="392"/>
      <c r="R41" s="446"/>
      <c r="S41" s="218">
        <v>30000000</v>
      </c>
      <c r="T41" s="255"/>
      <c r="U41" s="108"/>
      <c r="V41" s="9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</row>
    <row r="42" spans="1:111" s="3" customFormat="1" ht="69.75" customHeight="1" thickBot="1">
      <c r="A42" s="396"/>
      <c r="B42" s="398"/>
      <c r="C42" s="398"/>
      <c r="D42" s="401"/>
      <c r="E42" s="432"/>
      <c r="F42" s="298">
        <f t="shared" si="0"/>
        <v>0</v>
      </c>
      <c r="G42" s="436"/>
      <c r="H42" s="323"/>
      <c r="I42" s="150">
        <v>0</v>
      </c>
      <c r="J42" s="151" t="s">
        <v>282</v>
      </c>
      <c r="K42" s="102" t="s">
        <v>12</v>
      </c>
      <c r="L42" s="102" t="s">
        <v>146</v>
      </c>
      <c r="M42" s="102"/>
      <c r="N42" s="150">
        <v>4</v>
      </c>
      <c r="O42" s="310"/>
      <c r="P42" s="152" t="s">
        <v>32</v>
      </c>
      <c r="Q42" s="392"/>
      <c r="R42" s="446"/>
      <c r="S42" s="218">
        <v>54420221</v>
      </c>
      <c r="T42" s="256"/>
      <c r="U42" s="152"/>
      <c r="V42" s="9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</row>
    <row r="43" spans="1:111" ht="82.5" customHeight="1">
      <c r="A43" s="396"/>
      <c r="B43" s="398"/>
      <c r="C43" s="399"/>
      <c r="D43" s="368" t="s">
        <v>223</v>
      </c>
      <c r="E43" s="378" t="s">
        <v>80</v>
      </c>
      <c r="F43" s="299">
        <f t="shared" si="0"/>
        <v>0.203795</v>
      </c>
      <c r="G43" s="447" t="s">
        <v>44</v>
      </c>
      <c r="H43" s="406" t="s">
        <v>81</v>
      </c>
      <c r="I43" s="59">
        <v>40759</v>
      </c>
      <c r="J43" s="60" t="s">
        <v>224</v>
      </c>
      <c r="K43" s="61" t="s">
        <v>114</v>
      </c>
      <c r="L43" s="61"/>
      <c r="M43" s="61"/>
      <c r="N43" s="59">
        <v>200000</v>
      </c>
      <c r="O43" s="409" t="s">
        <v>236</v>
      </c>
      <c r="P43" s="62" t="s">
        <v>227</v>
      </c>
      <c r="Q43" s="354" t="s">
        <v>167</v>
      </c>
      <c r="R43" s="450" t="s">
        <v>168</v>
      </c>
      <c r="S43" s="234">
        <v>170051111</v>
      </c>
      <c r="T43" s="257">
        <v>10550000</v>
      </c>
      <c r="U43" s="63"/>
      <c r="V43" s="9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</row>
    <row r="44" spans="1:111" ht="96.75" customHeight="1">
      <c r="A44" s="396"/>
      <c r="B44" s="398"/>
      <c r="C44" s="399"/>
      <c r="D44" s="369"/>
      <c r="E44" s="379"/>
      <c r="F44" s="299">
        <f t="shared" si="0"/>
        <v>1</v>
      </c>
      <c r="G44" s="448"/>
      <c r="H44" s="407"/>
      <c r="I44" s="64">
        <v>1</v>
      </c>
      <c r="J44" s="153" t="s">
        <v>228</v>
      </c>
      <c r="K44" s="65" t="s">
        <v>312</v>
      </c>
      <c r="L44" s="65"/>
      <c r="M44" s="65"/>
      <c r="N44" s="64">
        <v>1</v>
      </c>
      <c r="O44" s="410"/>
      <c r="P44" s="67" t="s">
        <v>227</v>
      </c>
      <c r="Q44" s="355"/>
      <c r="R44" s="451"/>
      <c r="S44" s="234">
        <v>2000000</v>
      </c>
      <c r="T44" s="258"/>
      <c r="U44" s="14"/>
      <c r="V44" s="9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</row>
    <row r="45" spans="1:111" ht="87" customHeight="1">
      <c r="A45" s="396"/>
      <c r="B45" s="398"/>
      <c r="C45" s="399"/>
      <c r="D45" s="369"/>
      <c r="E45" s="379"/>
      <c r="F45" s="299">
        <f t="shared" si="0"/>
        <v>2</v>
      </c>
      <c r="G45" s="448"/>
      <c r="H45" s="407"/>
      <c r="I45" s="64">
        <v>32</v>
      </c>
      <c r="J45" s="153" t="s">
        <v>229</v>
      </c>
      <c r="K45" s="67" t="s">
        <v>190</v>
      </c>
      <c r="L45" s="65" t="s">
        <v>147</v>
      </c>
      <c r="M45" s="65"/>
      <c r="N45" s="64">
        <v>16</v>
      </c>
      <c r="O45" s="410"/>
      <c r="P45" s="67" t="s">
        <v>227</v>
      </c>
      <c r="Q45" s="355"/>
      <c r="R45" s="451"/>
      <c r="S45" s="234">
        <v>5000000</v>
      </c>
      <c r="T45" s="258"/>
      <c r="U45" s="14"/>
      <c r="V45" s="9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</row>
    <row r="46" spans="1:111" ht="92.25" customHeight="1">
      <c r="A46" s="396"/>
      <c r="B46" s="398"/>
      <c r="C46" s="399"/>
      <c r="D46" s="370"/>
      <c r="E46" s="380"/>
      <c r="F46" s="299">
        <f t="shared" si="0"/>
        <v>0.1</v>
      </c>
      <c r="G46" s="448"/>
      <c r="H46" s="407"/>
      <c r="I46" s="64">
        <v>30</v>
      </c>
      <c r="J46" s="65" t="s">
        <v>225</v>
      </c>
      <c r="K46" s="66" t="s">
        <v>90</v>
      </c>
      <c r="L46" s="66"/>
      <c r="M46" s="66"/>
      <c r="N46" s="64">
        <v>300</v>
      </c>
      <c r="O46" s="410"/>
      <c r="P46" s="67" t="s">
        <v>227</v>
      </c>
      <c r="Q46" s="355"/>
      <c r="R46" s="451"/>
      <c r="S46" s="234">
        <v>10000000</v>
      </c>
      <c r="T46" s="258"/>
      <c r="U46" s="14" t="s">
        <v>314</v>
      </c>
      <c r="V46" s="9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</row>
    <row r="47" spans="1:111" ht="60" customHeight="1">
      <c r="A47" s="396"/>
      <c r="B47" s="398"/>
      <c r="C47" s="399"/>
      <c r="D47" s="370"/>
      <c r="E47" s="380"/>
      <c r="F47" s="299">
        <f t="shared" si="0"/>
        <v>2.8571428571428571E-2</v>
      </c>
      <c r="G47" s="448"/>
      <c r="H47" s="407"/>
      <c r="I47" s="64">
        <v>4</v>
      </c>
      <c r="J47" s="65" t="s">
        <v>230</v>
      </c>
      <c r="K47" s="66" t="s">
        <v>191</v>
      </c>
      <c r="L47" s="66"/>
      <c r="M47" s="66"/>
      <c r="N47" s="64">
        <v>140</v>
      </c>
      <c r="O47" s="410"/>
      <c r="P47" s="67" t="s">
        <v>227</v>
      </c>
      <c r="Q47" s="355"/>
      <c r="R47" s="451"/>
      <c r="S47" s="235">
        <v>30000000</v>
      </c>
      <c r="T47" s="259"/>
      <c r="U47" s="286"/>
      <c r="V47" s="9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</row>
    <row r="48" spans="1:111" ht="60" customHeight="1">
      <c r="A48" s="396"/>
      <c r="B48" s="398"/>
      <c r="C48" s="399"/>
      <c r="D48" s="370"/>
      <c r="E48" s="380"/>
      <c r="F48" s="299">
        <f t="shared" si="0"/>
        <v>0.18333333333333332</v>
      </c>
      <c r="G48" s="448"/>
      <c r="H48" s="407"/>
      <c r="I48" s="64">
        <v>22</v>
      </c>
      <c r="J48" s="65" t="s">
        <v>231</v>
      </c>
      <c r="K48" s="66" t="s">
        <v>310</v>
      </c>
      <c r="L48" s="66" t="s">
        <v>148</v>
      </c>
      <c r="M48" s="189"/>
      <c r="N48" s="64">
        <v>120</v>
      </c>
      <c r="O48" s="410"/>
      <c r="P48" s="67" t="s">
        <v>227</v>
      </c>
      <c r="Q48" s="355"/>
      <c r="R48" s="451"/>
      <c r="S48" s="235">
        <v>10000000</v>
      </c>
      <c r="T48" s="259"/>
      <c r="U48" s="288" t="s">
        <v>311</v>
      </c>
      <c r="V48" s="9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</row>
    <row r="49" spans="1:111" ht="60" customHeight="1">
      <c r="A49" s="396"/>
      <c r="B49" s="398"/>
      <c r="C49" s="399"/>
      <c r="D49" s="370"/>
      <c r="E49" s="380"/>
      <c r="F49" s="299">
        <f t="shared" si="0"/>
        <v>0.25</v>
      </c>
      <c r="G49" s="448"/>
      <c r="H49" s="407"/>
      <c r="I49" s="64">
        <v>4</v>
      </c>
      <c r="J49" s="65" t="s">
        <v>232</v>
      </c>
      <c r="K49" s="66" t="s">
        <v>111</v>
      </c>
      <c r="L49" s="66" t="s">
        <v>149</v>
      </c>
      <c r="M49" s="66"/>
      <c r="N49" s="64">
        <v>16</v>
      </c>
      <c r="O49" s="410"/>
      <c r="P49" s="67" t="s">
        <v>227</v>
      </c>
      <c r="Q49" s="355"/>
      <c r="R49" s="451"/>
      <c r="S49" s="235">
        <v>20000000</v>
      </c>
      <c r="T49" s="259"/>
      <c r="U49" s="289" t="s">
        <v>309</v>
      </c>
      <c r="V49" s="9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</row>
    <row r="50" spans="1:111" ht="60" customHeight="1">
      <c r="A50" s="396"/>
      <c r="B50" s="398"/>
      <c r="C50" s="399"/>
      <c r="D50" s="370"/>
      <c r="E50" s="380"/>
      <c r="F50" s="299">
        <f t="shared" si="0"/>
        <v>0.3</v>
      </c>
      <c r="G50" s="448"/>
      <c r="H50" s="407"/>
      <c r="I50" s="64">
        <v>30</v>
      </c>
      <c r="J50" s="65" t="s">
        <v>233</v>
      </c>
      <c r="K50" s="66" t="s">
        <v>192</v>
      </c>
      <c r="L50" s="66" t="s">
        <v>150</v>
      </c>
      <c r="M50" s="66"/>
      <c r="N50" s="64">
        <v>100</v>
      </c>
      <c r="O50" s="410"/>
      <c r="P50" s="67" t="s">
        <v>227</v>
      </c>
      <c r="Q50" s="355"/>
      <c r="R50" s="451"/>
      <c r="S50" s="235">
        <v>20000000</v>
      </c>
      <c r="T50" s="259"/>
      <c r="U50" s="14"/>
      <c r="V50" s="9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</row>
    <row r="51" spans="1:111" ht="60" customHeight="1">
      <c r="A51" s="396"/>
      <c r="B51" s="398"/>
      <c r="C51" s="399"/>
      <c r="D51" s="370"/>
      <c r="E51" s="380"/>
      <c r="F51" s="299">
        <f t="shared" si="0"/>
        <v>0</v>
      </c>
      <c r="G51" s="448"/>
      <c r="H51" s="407"/>
      <c r="I51" s="64">
        <v>0</v>
      </c>
      <c r="J51" s="65" t="s">
        <v>234</v>
      </c>
      <c r="K51" s="66" t="s">
        <v>116</v>
      </c>
      <c r="L51" s="66"/>
      <c r="M51" s="66"/>
      <c r="N51" s="64">
        <v>16</v>
      </c>
      <c r="O51" s="410"/>
      <c r="P51" s="67" t="s">
        <v>227</v>
      </c>
      <c r="Q51" s="355"/>
      <c r="R51" s="451"/>
      <c r="S51" s="235">
        <v>5000000</v>
      </c>
      <c r="T51" s="259"/>
      <c r="U51" s="14"/>
      <c r="V51" s="9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</row>
    <row r="52" spans="1:111" ht="72.75" customHeight="1">
      <c r="A52" s="396"/>
      <c r="B52" s="398"/>
      <c r="C52" s="399"/>
      <c r="D52" s="370"/>
      <c r="E52" s="380"/>
      <c r="F52" s="299">
        <f t="shared" si="0"/>
        <v>0.6</v>
      </c>
      <c r="G52" s="448"/>
      <c r="H52" s="407"/>
      <c r="I52" s="64">
        <v>60</v>
      </c>
      <c r="J52" s="65" t="s">
        <v>226</v>
      </c>
      <c r="K52" s="66" t="s">
        <v>315</v>
      </c>
      <c r="L52" s="66"/>
      <c r="M52" s="66"/>
      <c r="N52" s="64">
        <v>100</v>
      </c>
      <c r="O52" s="410"/>
      <c r="P52" s="67" t="s">
        <v>227</v>
      </c>
      <c r="Q52" s="355"/>
      <c r="R52" s="451"/>
      <c r="S52" s="235">
        <v>20000000</v>
      </c>
      <c r="T52" s="259"/>
      <c r="U52" s="14"/>
      <c r="V52" s="9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</row>
    <row r="53" spans="1:111" ht="72.75" customHeight="1" thickBot="1">
      <c r="A53" s="396"/>
      <c r="B53" s="398"/>
      <c r="C53" s="399"/>
      <c r="D53" s="370"/>
      <c r="E53" s="380"/>
      <c r="F53" s="299">
        <f t="shared" si="0"/>
        <v>0.5</v>
      </c>
      <c r="G53" s="449"/>
      <c r="H53" s="408"/>
      <c r="I53" s="154">
        <v>1</v>
      </c>
      <c r="J53" s="155" t="s">
        <v>235</v>
      </c>
      <c r="K53" s="156" t="s">
        <v>115</v>
      </c>
      <c r="L53" s="156"/>
      <c r="M53" s="156" t="s">
        <v>151</v>
      </c>
      <c r="N53" s="154">
        <v>2</v>
      </c>
      <c r="O53" s="411"/>
      <c r="P53" s="157" t="s">
        <v>227</v>
      </c>
      <c r="Q53" s="356"/>
      <c r="R53" s="452"/>
      <c r="S53" s="235">
        <v>10000000</v>
      </c>
      <c r="T53" s="260"/>
      <c r="U53" s="158" t="s">
        <v>324</v>
      </c>
      <c r="V53" s="9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</row>
    <row r="54" spans="1:111" ht="98.25" customHeight="1">
      <c r="A54" s="396"/>
      <c r="B54" s="398"/>
      <c r="C54" s="399"/>
      <c r="D54" s="370"/>
      <c r="E54" s="380"/>
      <c r="F54" s="300">
        <f t="shared" si="0"/>
        <v>0.52083333333333337</v>
      </c>
      <c r="G54" s="453" t="s">
        <v>74</v>
      </c>
      <c r="H54" s="342" t="s">
        <v>104</v>
      </c>
      <c r="I54" s="68">
        <v>50</v>
      </c>
      <c r="J54" s="69" t="s">
        <v>243</v>
      </c>
      <c r="K54" s="69" t="s">
        <v>17</v>
      </c>
      <c r="L54" s="69"/>
      <c r="M54" s="69"/>
      <c r="N54" s="68">
        <v>96</v>
      </c>
      <c r="O54" s="418" t="s">
        <v>242</v>
      </c>
      <c r="P54" s="195" t="s">
        <v>227</v>
      </c>
      <c r="Q54" s="415" t="s">
        <v>169</v>
      </c>
      <c r="R54" s="456" t="s">
        <v>161</v>
      </c>
      <c r="S54" s="236">
        <v>50000000</v>
      </c>
      <c r="T54" s="261"/>
      <c r="U54" s="70" t="s">
        <v>291</v>
      </c>
      <c r="V54" s="9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</row>
    <row r="55" spans="1:111" ht="63" customHeight="1">
      <c r="A55" s="396"/>
      <c r="B55" s="398"/>
      <c r="C55" s="399"/>
      <c r="D55" s="370"/>
      <c r="E55" s="380"/>
      <c r="F55" s="300">
        <f t="shared" si="0"/>
        <v>0</v>
      </c>
      <c r="G55" s="454"/>
      <c r="H55" s="343"/>
      <c r="I55" s="105">
        <v>0</v>
      </c>
      <c r="J55" s="71" t="s">
        <v>244</v>
      </c>
      <c r="K55" s="71" t="s">
        <v>11</v>
      </c>
      <c r="L55" s="71" t="s">
        <v>152</v>
      </c>
      <c r="M55" s="71"/>
      <c r="N55" s="105">
        <v>2</v>
      </c>
      <c r="O55" s="419"/>
      <c r="P55" s="196" t="s">
        <v>227</v>
      </c>
      <c r="Q55" s="416"/>
      <c r="R55" s="457"/>
      <c r="S55" s="236">
        <v>10000000</v>
      </c>
      <c r="T55" s="262"/>
      <c r="U55" s="159"/>
      <c r="V55" s="9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</row>
    <row r="56" spans="1:111" ht="63" customHeight="1">
      <c r="A56" s="396"/>
      <c r="B56" s="398"/>
      <c r="C56" s="399"/>
      <c r="D56" s="370"/>
      <c r="E56" s="380"/>
      <c r="F56" s="300">
        <f t="shared" si="0"/>
        <v>0</v>
      </c>
      <c r="G56" s="454"/>
      <c r="H56" s="343"/>
      <c r="I56" s="105">
        <v>0</v>
      </c>
      <c r="J56" s="71" t="s">
        <v>245</v>
      </c>
      <c r="K56" s="71" t="s">
        <v>123</v>
      </c>
      <c r="L56" s="71"/>
      <c r="M56" s="71"/>
      <c r="N56" s="105">
        <v>1</v>
      </c>
      <c r="O56" s="419"/>
      <c r="P56" s="196" t="s">
        <v>227</v>
      </c>
      <c r="Q56" s="416"/>
      <c r="R56" s="457"/>
      <c r="S56" s="236">
        <v>10000000</v>
      </c>
      <c r="T56" s="262"/>
      <c r="U56" s="159"/>
      <c r="V56" s="9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</row>
    <row r="57" spans="1:111" ht="63" customHeight="1">
      <c r="A57" s="396"/>
      <c r="B57" s="398"/>
      <c r="C57" s="399"/>
      <c r="D57" s="370"/>
      <c r="E57" s="380"/>
      <c r="F57" s="300">
        <f t="shared" si="0"/>
        <v>1</v>
      </c>
      <c r="G57" s="454"/>
      <c r="H57" s="343"/>
      <c r="I57" s="105">
        <v>1</v>
      </c>
      <c r="J57" s="71" t="s">
        <v>308</v>
      </c>
      <c r="K57" s="71" t="s">
        <v>11</v>
      </c>
      <c r="L57" s="71" t="s">
        <v>153</v>
      </c>
      <c r="M57" s="71"/>
      <c r="N57" s="105">
        <v>1</v>
      </c>
      <c r="O57" s="419"/>
      <c r="P57" s="196" t="s">
        <v>227</v>
      </c>
      <c r="Q57" s="416"/>
      <c r="R57" s="457"/>
      <c r="S57" s="236">
        <v>5000000</v>
      </c>
      <c r="T57" s="262"/>
      <c r="U57" s="159" t="s">
        <v>154</v>
      </c>
      <c r="V57" s="9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</row>
    <row r="58" spans="1:111" ht="63" customHeight="1" thickBot="1">
      <c r="A58" s="396"/>
      <c r="B58" s="398"/>
      <c r="C58" s="399"/>
      <c r="D58" s="370"/>
      <c r="E58" s="380"/>
      <c r="F58" s="300">
        <f t="shared" si="0"/>
        <v>0.1</v>
      </c>
      <c r="G58" s="455"/>
      <c r="H58" s="344"/>
      <c r="I58" s="105">
        <v>2</v>
      </c>
      <c r="J58" s="160" t="s">
        <v>246</v>
      </c>
      <c r="K58" s="160" t="s">
        <v>251</v>
      </c>
      <c r="L58" s="160"/>
      <c r="M58" s="160"/>
      <c r="N58" s="105">
        <v>20</v>
      </c>
      <c r="O58" s="420"/>
      <c r="P58" s="196" t="s">
        <v>227</v>
      </c>
      <c r="Q58" s="417"/>
      <c r="R58" s="458"/>
      <c r="S58" s="236">
        <v>49420221</v>
      </c>
      <c r="T58" s="263">
        <v>49000000</v>
      </c>
      <c r="U58" s="161" t="s">
        <v>325</v>
      </c>
      <c r="V58" s="9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</row>
    <row r="59" spans="1:111" ht="60" customHeight="1">
      <c r="A59" s="396"/>
      <c r="B59" s="398"/>
      <c r="C59" s="399"/>
      <c r="D59" s="370"/>
      <c r="E59" s="380"/>
      <c r="F59" s="301">
        <f t="shared" si="0"/>
        <v>0</v>
      </c>
      <c r="G59" s="437" t="s">
        <v>64</v>
      </c>
      <c r="H59" s="351" t="s">
        <v>63</v>
      </c>
      <c r="I59" s="72">
        <v>0</v>
      </c>
      <c r="J59" s="73" t="s">
        <v>254</v>
      </c>
      <c r="K59" s="73" t="s">
        <v>118</v>
      </c>
      <c r="L59" s="73"/>
      <c r="M59" s="73"/>
      <c r="N59" s="72">
        <v>8</v>
      </c>
      <c r="O59" s="421" t="s">
        <v>218</v>
      </c>
      <c r="P59" s="74" t="s">
        <v>221</v>
      </c>
      <c r="Q59" s="357" t="s">
        <v>170</v>
      </c>
      <c r="R59" s="459" t="s">
        <v>156</v>
      </c>
      <c r="S59" s="237">
        <v>80000000</v>
      </c>
      <c r="T59" s="264"/>
      <c r="U59" s="75"/>
      <c r="V59" s="97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</row>
    <row r="60" spans="1:111" ht="154.5" customHeight="1">
      <c r="A60" s="396"/>
      <c r="B60" s="398"/>
      <c r="C60" s="399"/>
      <c r="D60" s="370"/>
      <c r="E60" s="380"/>
      <c r="F60" s="301">
        <f t="shared" si="0"/>
        <v>0.14000000000000001</v>
      </c>
      <c r="G60" s="438"/>
      <c r="H60" s="352"/>
      <c r="I60" s="76">
        <v>28</v>
      </c>
      <c r="J60" s="77" t="s">
        <v>318</v>
      </c>
      <c r="K60" s="77" t="s">
        <v>124</v>
      </c>
      <c r="L60" s="77"/>
      <c r="M60" s="77"/>
      <c r="N60" s="76">
        <v>200</v>
      </c>
      <c r="O60" s="422"/>
      <c r="P60" s="78" t="s">
        <v>227</v>
      </c>
      <c r="Q60" s="358"/>
      <c r="R60" s="460"/>
      <c r="S60" s="237">
        <v>48806421</v>
      </c>
      <c r="T60" s="265"/>
      <c r="U60" s="79"/>
      <c r="V60" s="9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</row>
    <row r="61" spans="1:111" ht="74.25" customHeight="1">
      <c r="A61" s="396"/>
      <c r="B61" s="398"/>
      <c r="C61" s="399"/>
      <c r="D61" s="370"/>
      <c r="E61" s="380"/>
      <c r="F61" s="301">
        <f t="shared" si="0"/>
        <v>0.66666666666666663</v>
      </c>
      <c r="G61" s="438"/>
      <c r="H61" s="352"/>
      <c r="I61" s="76">
        <v>2</v>
      </c>
      <c r="J61" s="77" t="s">
        <v>249</v>
      </c>
      <c r="K61" s="77" t="s">
        <v>6</v>
      </c>
      <c r="L61" s="77"/>
      <c r="M61" s="77"/>
      <c r="N61" s="76">
        <v>3</v>
      </c>
      <c r="O61" s="422"/>
      <c r="P61" s="78" t="s">
        <v>248</v>
      </c>
      <c r="Q61" s="358"/>
      <c r="R61" s="460"/>
      <c r="S61" s="237">
        <v>20000000</v>
      </c>
      <c r="T61" s="265"/>
      <c r="U61" s="79" t="s">
        <v>326</v>
      </c>
      <c r="V61" s="9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</row>
    <row r="62" spans="1:111" ht="74.25" customHeight="1">
      <c r="A62" s="396"/>
      <c r="B62" s="398"/>
      <c r="C62" s="399"/>
      <c r="D62" s="370"/>
      <c r="E62" s="380"/>
      <c r="F62" s="301">
        <f t="shared" si="0"/>
        <v>0.28000000000000003</v>
      </c>
      <c r="G62" s="438"/>
      <c r="H62" s="352"/>
      <c r="I62" s="100">
        <f>20+8</f>
        <v>28</v>
      </c>
      <c r="J62" s="77" t="s">
        <v>253</v>
      </c>
      <c r="K62" s="77" t="s">
        <v>9</v>
      </c>
      <c r="L62" s="77"/>
      <c r="M62" s="77"/>
      <c r="N62" s="100">
        <v>100</v>
      </c>
      <c r="O62" s="422"/>
      <c r="P62" s="78" t="s">
        <v>38</v>
      </c>
      <c r="Q62" s="358"/>
      <c r="R62" s="460"/>
      <c r="S62" s="237">
        <v>10000000</v>
      </c>
      <c r="T62" s="265">
        <v>58800000</v>
      </c>
      <c r="U62" s="79"/>
      <c r="V62" s="9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</row>
    <row r="63" spans="1:111" ht="137.25" customHeight="1" thickBot="1">
      <c r="A63" s="396"/>
      <c r="B63" s="398"/>
      <c r="C63" s="399"/>
      <c r="D63" s="370"/>
      <c r="E63" s="380"/>
      <c r="F63" s="301">
        <f t="shared" si="0"/>
        <v>0.25</v>
      </c>
      <c r="G63" s="439"/>
      <c r="H63" s="353"/>
      <c r="I63" s="115">
        <v>1</v>
      </c>
      <c r="J63" s="104" t="s">
        <v>247</v>
      </c>
      <c r="K63" s="104" t="s">
        <v>5</v>
      </c>
      <c r="L63" s="104"/>
      <c r="M63" s="104"/>
      <c r="N63" s="115">
        <v>4</v>
      </c>
      <c r="O63" s="423"/>
      <c r="P63" s="162" t="s">
        <v>26</v>
      </c>
      <c r="Q63" s="359"/>
      <c r="R63" s="461"/>
      <c r="S63" s="237">
        <v>5000000</v>
      </c>
      <c r="T63" s="266"/>
      <c r="U63" s="163"/>
      <c r="V63" s="9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</row>
    <row r="64" spans="1:111" s="8" customFormat="1" ht="115.5" customHeight="1">
      <c r="A64" s="396"/>
      <c r="B64" s="398"/>
      <c r="C64" s="399"/>
      <c r="D64" s="370"/>
      <c r="E64" s="380"/>
      <c r="F64" s="302">
        <f t="shared" si="0"/>
        <v>0.5</v>
      </c>
      <c r="G64" s="462" t="s">
        <v>85</v>
      </c>
      <c r="H64" s="339" t="s">
        <v>82</v>
      </c>
      <c r="I64" s="164">
        <v>1</v>
      </c>
      <c r="J64" s="80" t="s">
        <v>256</v>
      </c>
      <c r="K64" s="165" t="s">
        <v>10</v>
      </c>
      <c r="L64" s="165"/>
      <c r="M64" s="165"/>
      <c r="N64" s="164">
        <v>2</v>
      </c>
      <c r="O64" s="468" t="s">
        <v>279</v>
      </c>
      <c r="P64" s="81" t="s">
        <v>39</v>
      </c>
      <c r="Q64" s="360" t="s">
        <v>171</v>
      </c>
      <c r="R64" s="465" t="s">
        <v>172</v>
      </c>
      <c r="S64" s="238">
        <f>200000000+177276228</f>
        <v>377276228</v>
      </c>
      <c r="T64" s="267"/>
      <c r="U64" s="82" t="s">
        <v>327</v>
      </c>
      <c r="V64" s="9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</row>
    <row r="65" spans="1:111" s="8" customFormat="1" ht="82.5" customHeight="1">
      <c r="A65" s="396"/>
      <c r="B65" s="398"/>
      <c r="C65" s="399"/>
      <c r="D65" s="370"/>
      <c r="E65" s="380"/>
      <c r="F65" s="302">
        <f t="shared" si="0"/>
        <v>0.5</v>
      </c>
      <c r="G65" s="463"/>
      <c r="H65" s="340"/>
      <c r="I65" s="83">
        <v>1</v>
      </c>
      <c r="J65" s="84" t="s">
        <v>263</v>
      </c>
      <c r="K65" s="88" t="s">
        <v>239</v>
      </c>
      <c r="L65" s="88"/>
      <c r="M65" s="88"/>
      <c r="N65" s="83">
        <v>2</v>
      </c>
      <c r="O65" s="469"/>
      <c r="P65" s="85" t="s">
        <v>240</v>
      </c>
      <c r="Q65" s="361"/>
      <c r="R65" s="466"/>
      <c r="S65" s="238">
        <v>50000000</v>
      </c>
      <c r="T65" s="268"/>
      <c r="U65" s="87" t="s">
        <v>316</v>
      </c>
      <c r="V65" s="9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</row>
    <row r="66" spans="1:111" s="8" customFormat="1" ht="55.5" customHeight="1">
      <c r="A66" s="396"/>
      <c r="B66" s="398"/>
      <c r="C66" s="399"/>
      <c r="D66" s="370"/>
      <c r="E66" s="380"/>
      <c r="F66" s="302">
        <f t="shared" si="0"/>
        <v>0</v>
      </c>
      <c r="G66" s="463"/>
      <c r="H66" s="340"/>
      <c r="I66" s="89">
        <v>0</v>
      </c>
      <c r="J66" s="84" t="s">
        <v>264</v>
      </c>
      <c r="K66" s="84" t="s">
        <v>16</v>
      </c>
      <c r="L66" s="84"/>
      <c r="M66" s="84"/>
      <c r="N66" s="89">
        <v>1</v>
      </c>
      <c r="O66" s="469"/>
      <c r="P66" s="85" t="s">
        <v>0</v>
      </c>
      <c r="Q66" s="361"/>
      <c r="R66" s="466"/>
      <c r="S66" s="238">
        <v>200000000</v>
      </c>
      <c r="T66" s="268"/>
      <c r="U66" s="87"/>
      <c r="V66" s="9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</row>
    <row r="67" spans="1:111" ht="63" customHeight="1">
      <c r="A67" s="396"/>
      <c r="B67" s="398"/>
      <c r="C67" s="399"/>
      <c r="D67" s="370"/>
      <c r="E67" s="380"/>
      <c r="F67" s="302">
        <f t="shared" si="0"/>
        <v>0.3</v>
      </c>
      <c r="G67" s="463"/>
      <c r="H67" s="340"/>
      <c r="I67" s="83">
        <v>0.3</v>
      </c>
      <c r="J67" s="84" t="s">
        <v>255</v>
      </c>
      <c r="K67" s="84" t="s">
        <v>11</v>
      </c>
      <c r="L67" s="84"/>
      <c r="M67" s="84"/>
      <c r="N67" s="83">
        <v>1</v>
      </c>
      <c r="O67" s="469"/>
      <c r="P67" s="85" t="s">
        <v>0</v>
      </c>
      <c r="Q67" s="361"/>
      <c r="R67" s="466"/>
      <c r="S67" s="238">
        <v>605466563</v>
      </c>
      <c r="T67" s="268"/>
      <c r="U67" s="86" t="s">
        <v>328</v>
      </c>
      <c r="V67" s="9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</row>
    <row r="68" spans="1:111" ht="128.25" customHeight="1" thickBot="1">
      <c r="A68" s="396"/>
      <c r="B68" s="398"/>
      <c r="C68" s="399"/>
      <c r="D68" s="371"/>
      <c r="E68" s="381"/>
      <c r="F68" s="302">
        <f t="shared" si="0"/>
        <v>0.2</v>
      </c>
      <c r="G68" s="464"/>
      <c r="H68" s="341"/>
      <c r="I68" s="297">
        <v>0.2</v>
      </c>
      <c r="J68" s="166" t="s">
        <v>257</v>
      </c>
      <c r="K68" s="166" t="s">
        <v>15</v>
      </c>
      <c r="L68" s="166"/>
      <c r="M68" s="166"/>
      <c r="N68" s="116">
        <v>1</v>
      </c>
      <c r="O68" s="470"/>
      <c r="P68" s="167" t="s">
        <v>0</v>
      </c>
      <c r="Q68" s="362"/>
      <c r="R68" s="467"/>
      <c r="S68" s="238">
        <v>20000000</v>
      </c>
      <c r="T68" s="269"/>
      <c r="U68" s="168"/>
      <c r="V68" s="9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</row>
    <row r="69" spans="1:111" ht="222.9" customHeight="1">
      <c r="A69" s="396"/>
      <c r="B69" s="398"/>
      <c r="C69" s="399"/>
      <c r="D69" s="374" t="s">
        <v>76</v>
      </c>
      <c r="E69" s="376" t="s">
        <v>77</v>
      </c>
      <c r="F69" s="303">
        <f t="shared" si="0"/>
        <v>0</v>
      </c>
      <c r="G69" s="486" t="s">
        <v>45</v>
      </c>
      <c r="H69" s="372" t="s">
        <v>78</v>
      </c>
      <c r="I69" s="117">
        <v>0</v>
      </c>
      <c r="J69" s="169" t="s">
        <v>75</v>
      </c>
      <c r="K69" s="169" t="s">
        <v>4</v>
      </c>
      <c r="L69" s="169"/>
      <c r="M69" s="169"/>
      <c r="N69" s="117">
        <v>4</v>
      </c>
      <c r="O69" s="372" t="s">
        <v>278</v>
      </c>
      <c r="P69" s="193" t="s">
        <v>26</v>
      </c>
      <c r="Q69" s="402" t="s">
        <v>175</v>
      </c>
      <c r="R69" s="488" t="s">
        <v>176</v>
      </c>
      <c r="S69" s="239">
        <v>113806421</v>
      </c>
      <c r="T69" s="270"/>
      <c r="U69" s="170">
        <f>163806421/2</f>
        <v>81903210.5</v>
      </c>
      <c r="V69" s="9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</row>
    <row r="70" spans="1:111" ht="222.9" customHeight="1" thickBot="1">
      <c r="A70" s="396"/>
      <c r="B70" s="398"/>
      <c r="C70" s="399"/>
      <c r="D70" s="375"/>
      <c r="E70" s="377"/>
      <c r="F70" s="303">
        <f t="shared" si="0"/>
        <v>0</v>
      </c>
      <c r="G70" s="487"/>
      <c r="H70" s="373"/>
      <c r="I70" s="106">
        <v>0</v>
      </c>
      <c r="J70" s="171" t="s">
        <v>110</v>
      </c>
      <c r="K70" s="171" t="s">
        <v>265</v>
      </c>
      <c r="L70" s="171"/>
      <c r="M70" s="171"/>
      <c r="N70" s="106">
        <v>1</v>
      </c>
      <c r="O70" s="373"/>
      <c r="P70" s="194"/>
      <c r="Q70" s="403"/>
      <c r="R70" s="489"/>
      <c r="S70" s="228">
        <v>50000000</v>
      </c>
      <c r="T70" s="271"/>
      <c r="U70" s="172"/>
      <c r="V70" s="9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</row>
    <row r="71" spans="1:111" ht="99.9" customHeight="1" thickBot="1">
      <c r="A71" s="396"/>
      <c r="B71" s="398"/>
      <c r="C71" s="399"/>
      <c r="D71" s="388" t="s">
        <v>50</v>
      </c>
      <c r="E71" s="471" t="s">
        <v>79</v>
      </c>
      <c r="F71" s="304">
        <f t="shared" si="0"/>
        <v>0.1</v>
      </c>
      <c r="G71" s="287" t="s">
        <v>65</v>
      </c>
      <c r="H71" s="122" t="s">
        <v>67</v>
      </c>
      <c r="I71" s="308">
        <v>0.2</v>
      </c>
      <c r="J71" s="90" t="s">
        <v>112</v>
      </c>
      <c r="K71" s="90" t="s">
        <v>113</v>
      </c>
      <c r="L71" s="90"/>
      <c r="M71" s="90"/>
      <c r="N71" s="118">
        <v>2</v>
      </c>
      <c r="O71" s="122" t="s">
        <v>258</v>
      </c>
      <c r="P71" s="123" t="s">
        <v>34</v>
      </c>
      <c r="Q71" s="123" t="s">
        <v>154</v>
      </c>
      <c r="R71" s="221" t="s">
        <v>154</v>
      </c>
      <c r="S71" s="227">
        <v>8226642</v>
      </c>
      <c r="T71" s="241"/>
      <c r="U71" s="91"/>
      <c r="V71" s="9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</row>
    <row r="72" spans="1:111" ht="72.900000000000006" customHeight="1">
      <c r="A72" s="396"/>
      <c r="B72" s="398"/>
      <c r="C72" s="399"/>
      <c r="D72" s="389"/>
      <c r="E72" s="472"/>
      <c r="F72" s="305">
        <f t="shared" si="0"/>
        <v>0.4</v>
      </c>
      <c r="G72" s="473" t="s">
        <v>250</v>
      </c>
      <c r="H72" s="382"/>
      <c r="I72" s="119">
        <v>4</v>
      </c>
      <c r="J72" s="92" t="s">
        <v>177</v>
      </c>
      <c r="K72" s="92" t="s">
        <v>95</v>
      </c>
      <c r="L72" s="92" t="s">
        <v>155</v>
      </c>
      <c r="M72" s="92"/>
      <c r="N72" s="119">
        <v>10</v>
      </c>
      <c r="O72" s="393" t="s">
        <v>259</v>
      </c>
      <c r="P72" s="190" t="s">
        <v>186</v>
      </c>
      <c r="Q72" s="412" t="s">
        <v>173</v>
      </c>
      <c r="R72" s="477" t="s">
        <v>174</v>
      </c>
      <c r="S72" s="278">
        <v>40000000</v>
      </c>
      <c r="T72" s="279">
        <v>1800000</v>
      </c>
      <c r="U72" s="173" t="s">
        <v>293</v>
      </c>
      <c r="V72" s="9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</row>
    <row r="73" spans="1:111" ht="72.900000000000006" customHeight="1">
      <c r="A73" s="396"/>
      <c r="B73" s="398"/>
      <c r="C73" s="399"/>
      <c r="D73" s="389"/>
      <c r="E73" s="472"/>
      <c r="F73" s="305">
        <f t="shared" ref="F73:F89" si="1">I73/N73*100%</f>
        <v>0</v>
      </c>
      <c r="G73" s="474"/>
      <c r="H73" s="383"/>
      <c r="I73" s="93">
        <v>0</v>
      </c>
      <c r="J73" s="94" t="s">
        <v>108</v>
      </c>
      <c r="K73" s="94" t="s">
        <v>195</v>
      </c>
      <c r="L73" s="94"/>
      <c r="M73" s="94"/>
      <c r="N73" s="93">
        <v>1</v>
      </c>
      <c r="O73" s="394"/>
      <c r="P73" s="191" t="s">
        <v>34</v>
      </c>
      <c r="Q73" s="413"/>
      <c r="R73" s="478"/>
      <c r="S73" s="278">
        <v>20000000</v>
      </c>
      <c r="T73" s="280"/>
      <c r="U73" s="174"/>
      <c r="V73" s="9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</row>
    <row r="74" spans="1:111" ht="77.25" customHeight="1">
      <c r="A74" s="396"/>
      <c r="B74" s="398"/>
      <c r="C74" s="399"/>
      <c r="D74" s="389"/>
      <c r="E74" s="472"/>
      <c r="F74" s="305">
        <f t="shared" si="1"/>
        <v>0</v>
      </c>
      <c r="G74" s="474"/>
      <c r="H74" s="383"/>
      <c r="I74" s="93">
        <v>0</v>
      </c>
      <c r="J74" s="94" t="s">
        <v>298</v>
      </c>
      <c r="K74" s="94" t="s">
        <v>266</v>
      </c>
      <c r="L74" s="94"/>
      <c r="M74" s="94"/>
      <c r="N74" s="93">
        <v>1</v>
      </c>
      <c r="O74" s="394"/>
      <c r="P74" s="191" t="s">
        <v>30</v>
      </c>
      <c r="Q74" s="413"/>
      <c r="R74" s="478"/>
      <c r="S74" s="278">
        <v>10000000</v>
      </c>
      <c r="T74" s="280"/>
      <c r="U74" s="95"/>
      <c r="V74" s="9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</row>
    <row r="75" spans="1:111" ht="72.900000000000006" customHeight="1">
      <c r="A75" s="396"/>
      <c r="B75" s="398"/>
      <c r="C75" s="399"/>
      <c r="D75" s="389"/>
      <c r="E75" s="472"/>
      <c r="F75" s="305">
        <f t="shared" si="1"/>
        <v>0.33333333333333331</v>
      </c>
      <c r="G75" s="474"/>
      <c r="H75" s="383"/>
      <c r="I75" s="93">
        <v>1</v>
      </c>
      <c r="J75" s="94" t="s">
        <v>106</v>
      </c>
      <c r="K75" s="94" t="s">
        <v>24</v>
      </c>
      <c r="L75" s="94"/>
      <c r="M75" s="94"/>
      <c r="N75" s="93">
        <v>3</v>
      </c>
      <c r="O75" s="394"/>
      <c r="P75" s="191" t="s">
        <v>27</v>
      </c>
      <c r="Q75" s="413"/>
      <c r="R75" s="478"/>
      <c r="S75" s="278">
        <v>60000000</v>
      </c>
      <c r="T75" s="280"/>
      <c r="U75" s="95" t="s">
        <v>294</v>
      </c>
      <c r="V75" s="9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</row>
    <row r="76" spans="1:111" ht="72.900000000000006" customHeight="1">
      <c r="A76" s="396"/>
      <c r="B76" s="398"/>
      <c r="C76" s="399"/>
      <c r="D76" s="389"/>
      <c r="E76" s="472"/>
      <c r="F76" s="305">
        <f t="shared" si="1"/>
        <v>1</v>
      </c>
      <c r="G76" s="474"/>
      <c r="H76" s="383"/>
      <c r="I76" s="93">
        <v>1</v>
      </c>
      <c r="J76" s="94" t="s">
        <v>317</v>
      </c>
      <c r="K76" s="94" t="s">
        <v>195</v>
      </c>
      <c r="L76" s="94"/>
      <c r="M76" s="94"/>
      <c r="N76" s="93">
        <v>1</v>
      </c>
      <c r="O76" s="394"/>
      <c r="P76" s="191" t="s">
        <v>187</v>
      </c>
      <c r="Q76" s="413"/>
      <c r="R76" s="478"/>
      <c r="S76" s="278">
        <v>20000000</v>
      </c>
      <c r="T76" s="280"/>
      <c r="U76" s="95" t="s">
        <v>295</v>
      </c>
      <c r="V76" s="9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</row>
    <row r="77" spans="1:111" ht="79.5" customHeight="1">
      <c r="A77" s="396"/>
      <c r="B77" s="398"/>
      <c r="C77" s="399"/>
      <c r="D77" s="389"/>
      <c r="E77" s="472"/>
      <c r="F77" s="305">
        <f t="shared" si="1"/>
        <v>0</v>
      </c>
      <c r="G77" s="474"/>
      <c r="H77" s="383"/>
      <c r="I77" s="93">
        <v>0</v>
      </c>
      <c r="J77" s="94" t="s">
        <v>296</v>
      </c>
      <c r="K77" s="94" t="s">
        <v>196</v>
      </c>
      <c r="L77" s="94"/>
      <c r="M77" s="94"/>
      <c r="N77" s="93">
        <v>1</v>
      </c>
      <c r="O77" s="394"/>
      <c r="P77" s="191" t="s">
        <v>28</v>
      </c>
      <c r="Q77" s="413"/>
      <c r="R77" s="478"/>
      <c r="S77" s="278">
        <v>5000000</v>
      </c>
      <c r="T77" s="280"/>
      <c r="U77" s="95" t="s">
        <v>297</v>
      </c>
      <c r="V77" s="9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</row>
    <row r="78" spans="1:111" ht="72.900000000000006" customHeight="1">
      <c r="A78" s="396"/>
      <c r="B78" s="398"/>
      <c r="C78" s="399"/>
      <c r="D78" s="389"/>
      <c r="E78" s="472"/>
      <c r="F78" s="305">
        <f t="shared" si="1"/>
        <v>1</v>
      </c>
      <c r="G78" s="474"/>
      <c r="H78" s="383"/>
      <c r="I78" s="93">
        <v>1</v>
      </c>
      <c r="J78" s="94" t="s">
        <v>179</v>
      </c>
      <c r="K78" s="94" t="s">
        <v>197</v>
      </c>
      <c r="L78" s="94"/>
      <c r="M78" s="94"/>
      <c r="N78" s="93">
        <v>1</v>
      </c>
      <c r="O78" s="394"/>
      <c r="P78" s="191" t="s">
        <v>28</v>
      </c>
      <c r="Q78" s="413"/>
      <c r="R78" s="478"/>
      <c r="S78" s="278">
        <v>1000000</v>
      </c>
      <c r="T78" s="280"/>
      <c r="U78" s="95"/>
      <c r="V78" s="9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</row>
    <row r="79" spans="1:111" ht="72.900000000000006" customHeight="1">
      <c r="A79" s="396"/>
      <c r="B79" s="398"/>
      <c r="C79" s="399"/>
      <c r="D79" s="389"/>
      <c r="E79" s="472"/>
      <c r="F79" s="305">
        <f t="shared" si="1"/>
        <v>0</v>
      </c>
      <c r="G79" s="474"/>
      <c r="H79" s="383"/>
      <c r="I79" s="93">
        <v>0</v>
      </c>
      <c r="J79" s="94" t="s">
        <v>87</v>
      </c>
      <c r="K79" s="94" t="s">
        <v>262</v>
      </c>
      <c r="L79" s="94"/>
      <c r="M79" s="94"/>
      <c r="N79" s="93">
        <v>0.5</v>
      </c>
      <c r="O79" s="394"/>
      <c r="P79" s="191" t="s">
        <v>188</v>
      </c>
      <c r="Q79" s="413"/>
      <c r="R79" s="478"/>
      <c r="S79" s="278">
        <v>15000000</v>
      </c>
      <c r="T79" s="280"/>
      <c r="U79" s="95"/>
      <c r="V79" s="9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</row>
    <row r="80" spans="1:111" ht="72.900000000000006" customHeight="1">
      <c r="A80" s="396"/>
      <c r="B80" s="398"/>
      <c r="C80" s="399"/>
      <c r="D80" s="389"/>
      <c r="E80" s="472"/>
      <c r="F80" s="305">
        <f t="shared" si="1"/>
        <v>0</v>
      </c>
      <c r="G80" s="474"/>
      <c r="H80" s="383"/>
      <c r="I80" s="93">
        <v>0</v>
      </c>
      <c r="J80" s="202" t="s">
        <v>105</v>
      </c>
      <c r="K80" s="94" t="s">
        <v>183</v>
      </c>
      <c r="L80" s="94"/>
      <c r="M80" s="94"/>
      <c r="N80" s="93">
        <v>1</v>
      </c>
      <c r="O80" s="394"/>
      <c r="P80" s="191" t="s">
        <v>30</v>
      </c>
      <c r="Q80" s="413"/>
      <c r="R80" s="478"/>
      <c r="S80" s="278">
        <v>1000000</v>
      </c>
      <c r="T80" s="280"/>
      <c r="U80" s="95"/>
      <c r="V80" s="9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</row>
    <row r="81" spans="1:111" ht="72.900000000000006" customHeight="1">
      <c r="A81" s="396"/>
      <c r="B81" s="398"/>
      <c r="C81" s="399"/>
      <c r="D81" s="389"/>
      <c r="E81" s="472"/>
      <c r="F81" s="305">
        <f t="shared" si="1"/>
        <v>0</v>
      </c>
      <c r="G81" s="474"/>
      <c r="H81" s="383"/>
      <c r="I81" s="93">
        <v>0</v>
      </c>
      <c r="J81" s="202" t="s">
        <v>109</v>
      </c>
      <c r="K81" s="94" t="s">
        <v>184</v>
      </c>
      <c r="L81" s="94"/>
      <c r="M81" s="94"/>
      <c r="N81" s="93">
        <v>1</v>
      </c>
      <c r="O81" s="394"/>
      <c r="P81" s="191" t="s">
        <v>25</v>
      </c>
      <c r="Q81" s="413"/>
      <c r="R81" s="478"/>
      <c r="S81" s="278">
        <v>2000000</v>
      </c>
      <c r="T81" s="280"/>
      <c r="U81" s="95"/>
      <c r="V81" s="9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</row>
    <row r="82" spans="1:111" ht="120" customHeight="1">
      <c r="A82" s="396"/>
      <c r="B82" s="398"/>
      <c r="C82" s="399"/>
      <c r="D82" s="389"/>
      <c r="E82" s="472"/>
      <c r="F82" s="305">
        <f t="shared" si="1"/>
        <v>0</v>
      </c>
      <c r="G82" s="475"/>
      <c r="H82" s="383"/>
      <c r="I82" s="93">
        <v>0</v>
      </c>
      <c r="J82" s="94" t="s">
        <v>107</v>
      </c>
      <c r="K82" s="94" t="s">
        <v>261</v>
      </c>
      <c r="L82" s="103"/>
      <c r="M82" s="103"/>
      <c r="N82" s="93">
        <v>1</v>
      </c>
      <c r="O82" s="394"/>
      <c r="P82" s="191" t="s">
        <v>27</v>
      </c>
      <c r="Q82" s="413"/>
      <c r="R82" s="478"/>
      <c r="S82" s="278">
        <v>38000000</v>
      </c>
      <c r="T82" s="280"/>
      <c r="U82" s="95" t="s">
        <v>299</v>
      </c>
      <c r="V82" s="9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</row>
    <row r="83" spans="1:111" ht="43.8" thickBot="1">
      <c r="A83" s="396"/>
      <c r="B83" s="398"/>
      <c r="C83" s="399"/>
      <c r="D83" s="389"/>
      <c r="E83" s="472"/>
      <c r="F83" s="305">
        <f t="shared" si="1"/>
        <v>8.8888888888888892E-2</v>
      </c>
      <c r="G83" s="476"/>
      <c r="H83" s="384"/>
      <c r="I83" s="125">
        <f>5+15</f>
        <v>20</v>
      </c>
      <c r="J83" s="126" t="s">
        <v>22</v>
      </c>
      <c r="K83" s="126" t="s">
        <v>260</v>
      </c>
      <c r="L83" s="175"/>
      <c r="M83" s="175"/>
      <c r="N83" s="125">
        <v>225</v>
      </c>
      <c r="O83" s="394"/>
      <c r="P83" s="192" t="s">
        <v>27</v>
      </c>
      <c r="Q83" s="414"/>
      <c r="R83" s="479"/>
      <c r="S83" s="278">
        <v>15000000</v>
      </c>
      <c r="T83" s="278"/>
      <c r="U83" s="176" t="s">
        <v>300</v>
      </c>
      <c r="V83" s="9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</row>
    <row r="84" spans="1:111" ht="56.1" customHeight="1">
      <c r="A84" s="396"/>
      <c r="B84" s="398"/>
      <c r="C84" s="399"/>
      <c r="D84" s="389"/>
      <c r="E84" s="472"/>
      <c r="F84" s="306">
        <f t="shared" si="1"/>
        <v>0</v>
      </c>
      <c r="G84" s="480" t="s">
        <v>68</v>
      </c>
      <c r="H84" s="390" t="s">
        <v>69</v>
      </c>
      <c r="I84" s="177">
        <v>0</v>
      </c>
      <c r="J84" s="178" t="s">
        <v>103</v>
      </c>
      <c r="K84" s="178" t="s">
        <v>180</v>
      </c>
      <c r="L84" s="198"/>
      <c r="M84" s="198"/>
      <c r="N84" s="177">
        <v>1</v>
      </c>
      <c r="O84" s="394"/>
      <c r="P84" s="200" t="s">
        <v>187</v>
      </c>
      <c r="Q84" s="200"/>
      <c r="R84" s="222"/>
      <c r="S84" s="281">
        <v>5000000</v>
      </c>
      <c r="T84" s="282"/>
      <c r="U84" s="179"/>
      <c r="V84" s="9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</row>
    <row r="85" spans="1:111" ht="21.6" thickBot="1">
      <c r="A85" s="396"/>
      <c r="B85" s="398"/>
      <c r="C85" s="399"/>
      <c r="D85" s="389"/>
      <c r="E85" s="472"/>
      <c r="F85" s="306">
        <f t="shared" si="1"/>
        <v>0</v>
      </c>
      <c r="G85" s="481"/>
      <c r="H85" s="391"/>
      <c r="I85" s="180">
        <v>0</v>
      </c>
      <c r="J85" s="175" t="s">
        <v>71</v>
      </c>
      <c r="K85" s="175" t="s">
        <v>193</v>
      </c>
      <c r="L85" s="187"/>
      <c r="M85" s="187"/>
      <c r="N85" s="180">
        <v>3</v>
      </c>
      <c r="O85" s="485"/>
      <c r="P85" s="201" t="s">
        <v>27</v>
      </c>
      <c r="Q85" s="201"/>
      <c r="R85" s="223"/>
      <c r="S85" s="281">
        <v>35000000</v>
      </c>
      <c r="T85" s="283"/>
      <c r="U85" s="181" t="s">
        <v>73</v>
      </c>
      <c r="V85" s="9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</row>
    <row r="86" spans="1:111" ht="45.75" customHeight="1">
      <c r="A86" s="396"/>
      <c r="B86" s="398"/>
      <c r="C86" s="399"/>
      <c r="D86" s="389"/>
      <c r="E86" s="472"/>
      <c r="F86" s="307">
        <f t="shared" si="1"/>
        <v>1</v>
      </c>
      <c r="G86" s="482" t="s">
        <v>66</v>
      </c>
      <c r="H86" s="385" t="s">
        <v>70</v>
      </c>
      <c r="I86" s="182">
        <v>1</v>
      </c>
      <c r="J86" s="198" t="s">
        <v>72</v>
      </c>
      <c r="K86" s="198" t="s">
        <v>185</v>
      </c>
      <c r="L86" s="198"/>
      <c r="M86" s="198"/>
      <c r="N86" s="182">
        <v>1</v>
      </c>
      <c r="O86" s="404" t="s">
        <v>241</v>
      </c>
      <c r="P86" s="198" t="s">
        <v>189</v>
      </c>
      <c r="Q86" s="198"/>
      <c r="R86" s="224"/>
      <c r="S86" s="284">
        <v>5000000</v>
      </c>
      <c r="T86" s="285"/>
      <c r="U86" s="183" t="s">
        <v>73</v>
      </c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</row>
    <row r="87" spans="1:111" ht="45.75" customHeight="1">
      <c r="A87" s="396"/>
      <c r="B87" s="398"/>
      <c r="C87" s="399"/>
      <c r="D87" s="389"/>
      <c r="E87" s="472"/>
      <c r="F87" s="307">
        <f t="shared" si="1"/>
        <v>1</v>
      </c>
      <c r="G87" s="483"/>
      <c r="H87" s="386"/>
      <c r="I87" s="124">
        <v>1</v>
      </c>
      <c r="J87" s="186" t="s">
        <v>179</v>
      </c>
      <c r="K87" s="186" t="s">
        <v>197</v>
      </c>
      <c r="L87" s="188"/>
      <c r="M87" s="188"/>
      <c r="N87" s="124">
        <v>1</v>
      </c>
      <c r="O87" s="405"/>
      <c r="P87" s="188"/>
      <c r="Q87" s="188"/>
      <c r="R87" s="225"/>
      <c r="S87" s="284">
        <v>5000000</v>
      </c>
      <c r="T87" s="285"/>
      <c r="U87" s="185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</row>
    <row r="88" spans="1:111" ht="28.8">
      <c r="A88" s="396"/>
      <c r="B88" s="398"/>
      <c r="C88" s="399"/>
      <c r="D88" s="389"/>
      <c r="E88" s="472"/>
      <c r="F88" s="307">
        <f t="shared" si="1"/>
        <v>9.0909090909090912E-2</v>
      </c>
      <c r="G88" s="484"/>
      <c r="H88" s="387"/>
      <c r="I88" s="124">
        <v>2</v>
      </c>
      <c r="J88" s="199" t="s">
        <v>100</v>
      </c>
      <c r="K88" s="199" t="s">
        <v>181</v>
      </c>
      <c r="L88" s="199"/>
      <c r="M88" s="199"/>
      <c r="N88" s="124">
        <v>22</v>
      </c>
      <c r="O88" s="405"/>
      <c r="P88" s="199" t="s">
        <v>25</v>
      </c>
      <c r="Q88" s="199"/>
      <c r="R88" s="226"/>
      <c r="S88" s="230">
        <v>2000000</v>
      </c>
      <c r="T88" s="272"/>
      <c r="U88" s="184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</row>
    <row r="89" spans="1:111" ht="28.8">
      <c r="A89" s="396"/>
      <c r="B89" s="398"/>
      <c r="C89" s="399"/>
      <c r="D89" s="389"/>
      <c r="E89" s="472"/>
      <c r="F89" s="307">
        <f t="shared" si="1"/>
        <v>0.18181818181818182</v>
      </c>
      <c r="G89" s="484"/>
      <c r="H89" s="387"/>
      <c r="I89" s="124">
        <v>2</v>
      </c>
      <c r="J89" s="199" t="s">
        <v>101</v>
      </c>
      <c r="K89" s="199" t="s">
        <v>182</v>
      </c>
      <c r="L89" s="199"/>
      <c r="M89" s="199"/>
      <c r="N89" s="124">
        <v>11</v>
      </c>
      <c r="O89" s="386"/>
      <c r="P89" s="199" t="s">
        <v>25</v>
      </c>
      <c r="Q89" s="199"/>
      <c r="R89" s="226"/>
      <c r="S89" s="230">
        <v>1000000</v>
      </c>
      <c r="T89" s="272"/>
      <c r="U89" s="184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</row>
    <row r="90" spans="1:111">
      <c r="S90" s="231"/>
      <c r="T90" s="273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</row>
    <row r="91" spans="1:111">
      <c r="S91" s="240">
        <f>SUM(S7:S90)</f>
        <v>5136232508</v>
      </c>
      <c r="T91" s="274">
        <f>SUM(T7:T90)</f>
        <v>383204179</v>
      </c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</row>
    <row r="92" spans="1:111"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</row>
    <row r="93" spans="1:111">
      <c r="S93" s="229"/>
      <c r="T93" s="229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</row>
    <row r="94" spans="1:111"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</row>
    <row r="95" spans="1:111"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</row>
    <row r="96" spans="1:111"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</row>
    <row r="97" spans="22:111"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</row>
    <row r="98" spans="22:111"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</row>
    <row r="99" spans="22:111"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</row>
    <row r="100" spans="22:111"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</row>
    <row r="101" spans="22:111"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</row>
    <row r="102" spans="22:111"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</row>
    <row r="103" spans="22:111"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</row>
    <row r="104" spans="22:111"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</row>
    <row r="105" spans="22:111"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</row>
    <row r="106" spans="22:111"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</row>
    <row r="107" spans="22:111"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</row>
    <row r="108" spans="22:111"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</row>
    <row r="109" spans="22:111"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</row>
    <row r="110" spans="22:111"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</row>
    <row r="111" spans="22:111"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</row>
    <row r="112" spans="22:111"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</row>
    <row r="113" spans="22:111"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</row>
    <row r="114" spans="22:111"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</row>
    <row r="115" spans="22:111"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</row>
    <row r="116" spans="22:111"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</row>
    <row r="117" spans="22:111"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</row>
    <row r="118" spans="22:111"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</row>
    <row r="119" spans="22:111"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</row>
    <row r="120" spans="22:111"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</row>
    <row r="121" spans="22:111"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</row>
    <row r="122" spans="22:111"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</row>
    <row r="123" spans="22:111"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</row>
    <row r="124" spans="22:111"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</row>
    <row r="125" spans="22:111"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</row>
    <row r="126" spans="22:111"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</row>
    <row r="127" spans="22:111"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</row>
    <row r="128" spans="22:111"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</row>
    <row r="129" spans="22:111"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</row>
    <row r="130" spans="22:111"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</row>
    <row r="131" spans="22:111"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</row>
    <row r="132" spans="22:111"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</row>
    <row r="133" spans="22:111"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</row>
    <row r="134" spans="22:111"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</row>
    <row r="135" spans="22:111"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</row>
    <row r="136" spans="22:111"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</row>
    <row r="137" spans="22:111"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</row>
    <row r="138" spans="22:111"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</row>
    <row r="139" spans="22:111"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</row>
    <row r="140" spans="22:111"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</row>
    <row r="141" spans="22:111"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</row>
    <row r="142" spans="22:111"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</row>
    <row r="143" spans="22:111"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</row>
    <row r="144" spans="22:111"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</row>
    <row r="145" spans="22:111"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</row>
    <row r="146" spans="22:111"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</row>
    <row r="147" spans="22:111"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</row>
    <row r="148" spans="22:111"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</row>
    <row r="149" spans="22:111"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</row>
    <row r="150" spans="22:111"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</row>
    <row r="151" spans="22:111"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</row>
    <row r="152" spans="22:111"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</row>
    <row r="153" spans="22:111"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</row>
    <row r="154" spans="22:111"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</row>
    <row r="155" spans="22:111"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</row>
    <row r="156" spans="22:111"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</row>
    <row r="157" spans="22:111"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</row>
    <row r="158" spans="22:111"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</row>
    <row r="159" spans="22:111"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</row>
    <row r="160" spans="22:111"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</row>
    <row r="161" spans="22:111"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</row>
    <row r="162" spans="22:111"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</row>
    <row r="163" spans="22:111"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</row>
    <row r="164" spans="22:111"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</row>
    <row r="165" spans="22:111"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</row>
    <row r="166" spans="22:111"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</row>
    <row r="167" spans="22:111"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</row>
    <row r="168" spans="22:111"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</row>
    <row r="169" spans="22:111"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</row>
    <row r="170" spans="22:111"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</row>
    <row r="171" spans="22:111"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</row>
    <row r="172" spans="22:111"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</row>
    <row r="173" spans="22:111"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</row>
    <row r="174" spans="22:111"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</row>
    <row r="175" spans="22:111"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</row>
    <row r="176" spans="22:111"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</row>
    <row r="177" spans="22:111"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</row>
    <row r="178" spans="22:111"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</row>
    <row r="179" spans="22:111"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</row>
    <row r="180" spans="22:111"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</row>
    <row r="181" spans="22:111"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</row>
    <row r="182" spans="22:111"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</row>
    <row r="183" spans="22:111"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</row>
    <row r="184" spans="22:111"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</row>
    <row r="185" spans="22:111"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</row>
    <row r="186" spans="22:111"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</row>
    <row r="187" spans="22:111"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</row>
    <row r="188" spans="22:111"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</row>
    <row r="189" spans="22:111"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</row>
    <row r="190" spans="22:111"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</row>
    <row r="191" spans="22:111"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</row>
    <row r="192" spans="22:111"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</row>
    <row r="193" spans="22:111"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</row>
    <row r="194" spans="22:111"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</row>
    <row r="195" spans="22:111"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</row>
    <row r="196" spans="22:111"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</row>
    <row r="197" spans="22:111"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</row>
    <row r="198" spans="22:111"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</row>
    <row r="199" spans="22:111"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</row>
    <row r="200" spans="22:111"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</row>
    <row r="201" spans="22:111"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</row>
    <row r="202" spans="22:111"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</row>
    <row r="203" spans="22:111"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</row>
    <row r="204" spans="22:111"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</row>
    <row r="205" spans="22:111"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</row>
    <row r="206" spans="22:111"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</row>
    <row r="207" spans="22:111"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</row>
    <row r="208" spans="22:111"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</row>
    <row r="209" spans="22:111"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</row>
    <row r="210" spans="22:111"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</row>
    <row r="211" spans="22:111"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</row>
    <row r="212" spans="22:111"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</row>
    <row r="213" spans="22:111"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</row>
    <row r="214" spans="22:111"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</row>
    <row r="215" spans="22:111"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</row>
    <row r="216" spans="22:111"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</row>
    <row r="217" spans="22:111"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</row>
    <row r="218" spans="22:111"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</row>
    <row r="219" spans="22:111"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</row>
    <row r="220" spans="22:111"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</row>
    <row r="221" spans="22:111"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</row>
    <row r="222" spans="22:111"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</row>
    <row r="223" spans="22:111"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</row>
    <row r="224" spans="22:111"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</row>
    <row r="225" spans="22:111"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</row>
    <row r="226" spans="22:111"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</row>
    <row r="227" spans="22:111"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</row>
    <row r="228" spans="22:111"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</row>
    <row r="229" spans="22:111"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</row>
    <row r="230" spans="22:111"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</row>
    <row r="231" spans="22:111"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</row>
    <row r="232" spans="22:111"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</row>
    <row r="233" spans="22:111"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</row>
    <row r="234" spans="22:111"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</row>
    <row r="235" spans="22:111"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</row>
    <row r="236" spans="22:111"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</row>
    <row r="237" spans="22:111"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</row>
    <row r="238" spans="22:111"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</row>
    <row r="239" spans="22:111"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</row>
    <row r="240" spans="22:111"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</row>
    <row r="241" spans="22:111"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</row>
    <row r="242" spans="22:111"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</row>
    <row r="243" spans="22:111"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</row>
    <row r="244" spans="22:111"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</row>
    <row r="245" spans="22:111"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</row>
    <row r="246" spans="22:111"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</row>
    <row r="247" spans="22:111"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</row>
    <row r="248" spans="22:111"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</row>
    <row r="249" spans="22:111"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</row>
    <row r="250" spans="22:111"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</row>
    <row r="251" spans="22:111"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</row>
    <row r="252" spans="22:111"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</row>
    <row r="253" spans="22:111"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</row>
    <row r="254" spans="22:111"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</row>
    <row r="255" spans="22:111"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</row>
    <row r="256" spans="22:111"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</row>
    <row r="257" spans="22:111"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</row>
    <row r="258" spans="22:111"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</row>
    <row r="259" spans="22:111"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</row>
    <row r="260" spans="22:111"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</row>
    <row r="261" spans="22:111"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</row>
    <row r="262" spans="22:111"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</row>
    <row r="263" spans="22:111"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</row>
    <row r="264" spans="22:111"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</row>
    <row r="265" spans="22:111"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</row>
    <row r="266" spans="22:111"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</row>
    <row r="267" spans="22:111"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</row>
    <row r="268" spans="22:111"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</row>
    <row r="269" spans="22:111"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</row>
    <row r="270" spans="22:111"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</row>
    <row r="271" spans="22:111"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</row>
    <row r="272" spans="22:111"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</row>
    <row r="273" spans="22:111"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</row>
    <row r="274" spans="22:111"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</row>
    <row r="275" spans="22:111"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</row>
    <row r="276" spans="22:111"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</row>
    <row r="277" spans="22:111"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</row>
    <row r="278" spans="22:111"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</row>
    <row r="279" spans="22:111"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</row>
    <row r="280" spans="22:111"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</row>
    <row r="281" spans="22:111"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</row>
    <row r="282" spans="22:111"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</row>
    <row r="283" spans="22:111"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</row>
    <row r="284" spans="22:111"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</row>
    <row r="285" spans="22:111"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</row>
    <row r="286" spans="22:111"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</row>
    <row r="287" spans="22:111"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</row>
    <row r="288" spans="22:111"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</row>
    <row r="289" spans="22:111"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</row>
    <row r="290" spans="22:111"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</row>
    <row r="291" spans="22:111"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</row>
    <row r="292" spans="22:111"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</row>
    <row r="293" spans="22:111"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</row>
    <row r="294" spans="22:111"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</row>
    <row r="295" spans="22:111"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</row>
    <row r="296" spans="22:111"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</row>
    <row r="297" spans="22:111"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</row>
    <row r="298" spans="22:111"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</row>
    <row r="299" spans="22:111"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</row>
    <row r="300" spans="22:111"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</row>
    <row r="301" spans="22:111"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</row>
    <row r="302" spans="22:111"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</row>
    <row r="303" spans="22:111"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</row>
    <row r="304" spans="22:111"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</row>
    <row r="305" spans="22:111"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</row>
    <row r="306" spans="22:111"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</row>
    <row r="307" spans="22:111"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</row>
    <row r="308" spans="22:111"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</row>
    <row r="309" spans="22:111"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</row>
    <row r="310" spans="22:111"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</row>
    <row r="311" spans="22:111"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</row>
    <row r="312" spans="22:111"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</row>
    <row r="313" spans="22:111"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</row>
    <row r="314" spans="22:111"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</row>
    <row r="315" spans="22:111"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</row>
    <row r="316" spans="22:111"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</row>
    <row r="317" spans="22:111"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</row>
    <row r="318" spans="22:111"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</row>
    <row r="319" spans="22:111"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</row>
    <row r="320" spans="22:111"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</row>
    <row r="321" spans="22:111"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</row>
    <row r="322" spans="22:111"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</row>
    <row r="323" spans="22:111"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</row>
    <row r="324" spans="22:111"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</row>
    <row r="325" spans="22:111"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</row>
    <row r="326" spans="22:111"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</row>
    <row r="327" spans="22:111"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</row>
    <row r="328" spans="22:111"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</row>
    <row r="329" spans="22:111"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</row>
    <row r="330" spans="22:111"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</row>
    <row r="331" spans="22:111"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</row>
    <row r="332" spans="22:111"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</row>
    <row r="333" spans="22:111"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</row>
    <row r="334" spans="22:111"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</row>
    <row r="335" spans="22:111"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</row>
    <row r="336" spans="22:111"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</row>
    <row r="337" spans="22:111"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</row>
    <row r="338" spans="22:111"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</row>
    <row r="339" spans="22:111"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</row>
    <row r="340" spans="22:111"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</row>
    <row r="341" spans="22:111"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</row>
    <row r="342" spans="22:111"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</row>
    <row r="343" spans="22:111"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</row>
    <row r="344" spans="22:111"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</row>
    <row r="345" spans="22:111"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</row>
    <row r="346" spans="22:111"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</row>
    <row r="347" spans="22:111"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</row>
    <row r="348" spans="22:111"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</row>
    <row r="349" spans="22:111"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</row>
    <row r="350" spans="22:111"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</row>
    <row r="351" spans="22:111"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</row>
    <row r="352" spans="22:111"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</row>
    <row r="353" spans="22:111"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</row>
    <row r="354" spans="22:111"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</row>
    <row r="355" spans="22:111"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</row>
    <row r="356" spans="22:111"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</row>
    <row r="357" spans="22:111"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</row>
    <row r="358" spans="22:111"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</row>
    <row r="359" spans="22:111"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</row>
    <row r="360" spans="22:111"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</row>
    <row r="361" spans="22:111"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</row>
    <row r="362" spans="22:111"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</row>
    <row r="363" spans="22:111"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</row>
    <row r="364" spans="22:111"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</row>
    <row r="365" spans="22:111"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</row>
    <row r="366" spans="22:111"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</row>
    <row r="367" spans="22:111"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</row>
    <row r="368" spans="22:111"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</row>
    <row r="369" spans="22:111"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</row>
    <row r="370" spans="22:111"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</row>
    <row r="371" spans="22:111"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</row>
    <row r="372" spans="22:111"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</row>
    <row r="373" spans="22:111"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</row>
    <row r="374" spans="22:111"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</row>
    <row r="375" spans="22:111"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</row>
    <row r="376" spans="22:111"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</row>
    <row r="377" spans="22:111"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</row>
    <row r="378" spans="22:111"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</row>
    <row r="379" spans="22:111"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</row>
    <row r="380" spans="22:111"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</row>
    <row r="381" spans="22:111"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</row>
    <row r="382" spans="22:111"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</row>
    <row r="383" spans="22:111"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</row>
    <row r="384" spans="22:111"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</row>
    <row r="385" spans="22:111"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</row>
    <row r="386" spans="22:111"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</row>
    <row r="387" spans="22:111"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</row>
    <row r="388" spans="22:111"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</row>
    <row r="389" spans="22:111"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</row>
    <row r="390" spans="22:111"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</row>
    <row r="391" spans="22:111"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</row>
    <row r="392" spans="22:111"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</row>
    <row r="393" spans="22:111"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</row>
    <row r="394" spans="22:111"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</row>
    <row r="395" spans="22:111"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</row>
    <row r="396" spans="22:111"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</row>
    <row r="397" spans="22:111"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</row>
    <row r="398" spans="22:111"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</row>
    <row r="399" spans="22:111"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</row>
    <row r="400" spans="22:111"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</row>
    <row r="401" spans="22:111"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</row>
    <row r="402" spans="22:111"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</row>
    <row r="403" spans="22:111"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</row>
    <row r="404" spans="22:111"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</row>
    <row r="405" spans="22:111"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</row>
    <row r="406" spans="22:111"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</row>
    <row r="407" spans="22:111"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</row>
    <row r="408" spans="22:111"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</row>
    <row r="409" spans="22:111"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</row>
    <row r="410" spans="22:111"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</row>
    <row r="411" spans="22:111"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</row>
    <row r="412" spans="22:111"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</row>
    <row r="413" spans="22:111"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</row>
    <row r="414" spans="22:111"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</row>
    <row r="415" spans="22:111"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</row>
    <row r="416" spans="22:111"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</row>
    <row r="417" spans="22:111"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</row>
    <row r="418" spans="22:111"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</row>
    <row r="419" spans="22:111"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</row>
    <row r="420" spans="22:111"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</row>
    <row r="421" spans="22:111"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</row>
    <row r="422" spans="22:111"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</row>
    <row r="423" spans="22:111"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</row>
    <row r="424" spans="22:111"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</row>
    <row r="425" spans="22:111"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</row>
    <row r="426" spans="22:111"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</row>
    <row r="427" spans="22:111"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</row>
    <row r="428" spans="22:111"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</row>
    <row r="429" spans="22:111"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</row>
    <row r="430" spans="22:111"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</row>
    <row r="431" spans="22:111"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</row>
    <row r="432" spans="22:111"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</row>
    <row r="433" spans="22:111"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</row>
    <row r="434" spans="22:111"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</row>
    <row r="435" spans="22:111"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</row>
    <row r="436" spans="22:111"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</row>
    <row r="437" spans="22:111"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</row>
    <row r="438" spans="22:111"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</row>
    <row r="439" spans="22:111"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</row>
    <row r="440" spans="22:111"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</row>
    <row r="441" spans="22:111"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</row>
    <row r="442" spans="22:111"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</row>
    <row r="443" spans="22:111"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</row>
    <row r="444" spans="22:111"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</row>
    <row r="445" spans="22:111"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</row>
    <row r="446" spans="22:111"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</row>
    <row r="447" spans="22:111"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</row>
    <row r="448" spans="22:111"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</row>
    <row r="449" spans="22:111"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</row>
    <row r="450" spans="22:111"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</row>
    <row r="451" spans="22:111"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</row>
    <row r="452" spans="22:111"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</row>
    <row r="453" spans="22:111"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</row>
    <row r="454" spans="22:111"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</row>
    <row r="455" spans="22:111"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</row>
    <row r="456" spans="22:111"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</row>
    <row r="457" spans="22:111"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</row>
    <row r="458" spans="22:111"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</row>
    <row r="459" spans="22:111"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</row>
    <row r="460" spans="22:111"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</row>
    <row r="461" spans="22:111"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</row>
    <row r="462" spans="22:111"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</row>
    <row r="463" spans="22:111"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</row>
    <row r="464" spans="22:111"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</row>
    <row r="465" spans="22:111"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</row>
    <row r="466" spans="22:111"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</row>
    <row r="467" spans="22:111"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</row>
    <row r="468" spans="22:111"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</row>
    <row r="469" spans="22:111"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</row>
    <row r="470" spans="22:111"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</row>
    <row r="471" spans="22:111"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</row>
    <row r="472" spans="22:111"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</row>
    <row r="473" spans="22:111"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</row>
    <row r="474" spans="22:111"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</row>
    <row r="475" spans="22:111"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</row>
    <row r="476" spans="22:111"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</row>
    <row r="477" spans="22:111"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</row>
    <row r="478" spans="22:111"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</row>
    <row r="479" spans="22:111"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</row>
    <row r="480" spans="22:111"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</row>
    <row r="481" spans="22:111"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</row>
    <row r="482" spans="22:111"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</row>
    <row r="483" spans="22:111"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</row>
    <row r="484" spans="22:111"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</row>
    <row r="485" spans="22:111"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</row>
    <row r="486" spans="22:111"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</row>
    <row r="487" spans="22:111"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</row>
    <row r="488" spans="22:111"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</row>
    <row r="489" spans="22:111"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</row>
    <row r="490" spans="22:111"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</row>
    <row r="491" spans="22:111"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</row>
    <row r="492" spans="22:111"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</row>
    <row r="493" spans="22:111"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</row>
    <row r="494" spans="22:111"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</row>
    <row r="495" spans="22:111"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</row>
    <row r="496" spans="22:111"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</row>
    <row r="497" spans="22:111"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</row>
    <row r="498" spans="22:111"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</row>
    <row r="499" spans="22:111"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</row>
    <row r="500" spans="22:111"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</row>
    <row r="501" spans="22:111"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</row>
  </sheetData>
  <mergeCells count="73">
    <mergeCell ref="G69:G70"/>
    <mergeCell ref="H69:H70"/>
    <mergeCell ref="O69:O70"/>
    <mergeCell ref="Q69:Q70"/>
    <mergeCell ref="R69:R70"/>
    <mergeCell ref="R72:R83"/>
    <mergeCell ref="G84:G85"/>
    <mergeCell ref="H84:H85"/>
    <mergeCell ref="G86:G89"/>
    <mergeCell ref="H86:H89"/>
    <mergeCell ref="O86:O89"/>
    <mergeCell ref="O72:O85"/>
    <mergeCell ref="D71:D89"/>
    <mergeCell ref="E71:E89"/>
    <mergeCell ref="G72:G83"/>
    <mergeCell ref="H72:H83"/>
    <mergeCell ref="Q72:Q83"/>
    <mergeCell ref="Q59:Q63"/>
    <mergeCell ref="R59:R63"/>
    <mergeCell ref="G64:G68"/>
    <mergeCell ref="H64:H68"/>
    <mergeCell ref="Q64:Q68"/>
    <mergeCell ref="R64:R68"/>
    <mergeCell ref="O64:O68"/>
    <mergeCell ref="Q43:Q53"/>
    <mergeCell ref="R43:R53"/>
    <mergeCell ref="G54:G58"/>
    <mergeCell ref="H54:H58"/>
    <mergeCell ref="O54:O58"/>
    <mergeCell ref="Q54:Q58"/>
    <mergeCell ref="R54:R58"/>
    <mergeCell ref="D43:D68"/>
    <mergeCell ref="E43:E68"/>
    <mergeCell ref="G43:G53"/>
    <mergeCell ref="H43:H53"/>
    <mergeCell ref="O43:O53"/>
    <mergeCell ref="H59:H63"/>
    <mergeCell ref="O59:O63"/>
    <mergeCell ref="R29:R39"/>
    <mergeCell ref="H40:H42"/>
    <mergeCell ref="O40:O42"/>
    <mergeCell ref="Q40:Q42"/>
    <mergeCell ref="R40:R42"/>
    <mergeCell ref="O14:O19"/>
    <mergeCell ref="Q14:Q19"/>
    <mergeCell ref="G29:G39"/>
    <mergeCell ref="H29:H39"/>
    <mergeCell ref="O29:O39"/>
    <mergeCell ref="Q29:Q39"/>
    <mergeCell ref="R14:R19"/>
    <mergeCell ref="O20:O28"/>
    <mergeCell ref="Q20:Q28"/>
    <mergeCell ref="A7:A89"/>
    <mergeCell ref="B7:B89"/>
    <mergeCell ref="C7:C89"/>
    <mergeCell ref="D7:D42"/>
    <mergeCell ref="E7:E42"/>
    <mergeCell ref="G7:G28"/>
    <mergeCell ref="G40:G42"/>
    <mergeCell ref="G59:G63"/>
    <mergeCell ref="D69:D70"/>
    <mergeCell ref="E69:E70"/>
    <mergeCell ref="H7:H28"/>
    <mergeCell ref="O7:O13"/>
    <mergeCell ref="Q7:Q13"/>
    <mergeCell ref="A1:U3"/>
    <mergeCell ref="W1:Y1"/>
    <mergeCell ref="A4:U4"/>
    <mergeCell ref="O5:P5"/>
    <mergeCell ref="U5:U6"/>
    <mergeCell ref="V5:V6"/>
    <mergeCell ref="W5:W6"/>
    <mergeCell ref="R5:T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SEQUIMIENTO MARZO</vt:lpstr>
    </vt:vector>
  </TitlesOfParts>
  <Company>CCCartagena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Rudd</dc:creator>
  <cp:lastModifiedBy>Guillermo</cp:lastModifiedBy>
  <cp:lastPrinted>2016-10-24T15:40:09Z</cp:lastPrinted>
  <dcterms:created xsi:type="dcterms:W3CDTF">2016-01-19T20:22:50Z</dcterms:created>
  <dcterms:modified xsi:type="dcterms:W3CDTF">2017-05-19T20:06:55Z</dcterms:modified>
</cp:coreProperties>
</file>