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Usuario\Google Drive\Tatiana Rudd ipcc\2017\Planeación 2017\Plan de Acción\"/>
    </mc:Choice>
  </mc:AlternateContent>
  <bookViews>
    <workbookView xWindow="0" yWindow="0" windowWidth="20490" windowHeight="7755" tabRatio="500"/>
  </bookViews>
  <sheets>
    <sheet name="seguimiento" sheetId="5"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74" i="5" l="1"/>
  <c r="F7" i="5" l="1"/>
  <c r="F14" i="5"/>
  <c r="F41" i="5"/>
  <c r="R38" i="5"/>
  <c r="R14" i="5"/>
  <c r="R61" i="5"/>
  <c r="R23" i="5"/>
  <c r="I60" i="5" l="1"/>
  <c r="I59" i="5"/>
  <c r="O78" i="5"/>
  <c r="O76" i="5"/>
  <c r="O77" i="5"/>
  <c r="O72" i="5"/>
  <c r="O73" i="5"/>
  <c r="O74" i="5"/>
  <c r="I42" i="5"/>
  <c r="I40" i="5"/>
  <c r="I39" i="5"/>
  <c r="I38" i="5"/>
  <c r="I44" i="5" l="1"/>
  <c r="L40" i="5"/>
  <c r="F8" i="5" l="1"/>
  <c r="F9" i="5"/>
  <c r="F10" i="5"/>
  <c r="F11" i="5"/>
  <c r="F12" i="5"/>
  <c r="F13" i="5"/>
  <c r="F15" i="5"/>
  <c r="F16" i="5"/>
  <c r="F17" i="5"/>
  <c r="F18" i="5"/>
  <c r="F19" i="5"/>
  <c r="F20" i="5"/>
  <c r="F23" i="5"/>
  <c r="F24" i="5"/>
  <c r="F25" i="5"/>
  <c r="F26" i="5"/>
  <c r="F27" i="5"/>
  <c r="F28" i="5"/>
  <c r="F29" i="5"/>
  <c r="F30" i="5"/>
  <c r="F31" i="5"/>
  <c r="F32" i="5"/>
  <c r="F33" i="5"/>
  <c r="F34" i="5"/>
  <c r="F35" i="5"/>
  <c r="F36" i="5"/>
  <c r="F37" i="5"/>
  <c r="F39" i="5"/>
  <c r="F40" i="5"/>
  <c r="F42" i="5"/>
  <c r="F43" i="5"/>
  <c r="F44" i="5"/>
  <c r="F45" i="5"/>
  <c r="F46" i="5"/>
  <c r="F47" i="5"/>
  <c r="F48" i="5"/>
  <c r="F49" i="5"/>
  <c r="F50" i="5"/>
  <c r="F51" i="5"/>
  <c r="F52" i="5"/>
  <c r="F53" i="5"/>
  <c r="F54" i="5"/>
  <c r="R54" i="5"/>
  <c r="F55" i="5"/>
  <c r="F56" i="5"/>
  <c r="F57" i="5"/>
  <c r="F58" i="5"/>
  <c r="F60" i="5"/>
  <c r="F61" i="5"/>
  <c r="F62" i="5"/>
  <c r="F63" i="5"/>
  <c r="F64" i="5"/>
  <c r="F65" i="5"/>
  <c r="F66" i="5"/>
  <c r="F59" i="5"/>
  <c r="F67" i="5"/>
  <c r="Q67" i="5"/>
  <c r="F68" i="5"/>
  <c r="F69" i="5"/>
  <c r="F71" i="5"/>
  <c r="O71" i="5"/>
  <c r="F72" i="5"/>
  <c r="F73" i="5"/>
  <c r="F75" i="5"/>
  <c r="O75" i="5"/>
  <c r="F76" i="5"/>
  <c r="F77" i="5"/>
  <c r="F38" i="5" l="1"/>
</calcChain>
</file>

<file path=xl/sharedStrings.xml><?xml version="1.0" encoding="utf-8"?>
<sst xmlns="http://schemas.openxmlformats.org/spreadsheetml/2006/main" count="362" uniqueCount="295">
  <si>
    <t xml:space="preserve">Enero - Dic </t>
  </si>
  <si>
    <t xml:space="preserve"> Estampilla Procultura</t>
  </si>
  <si>
    <t xml:space="preserve">Realización de la Celebración de Nuestra Señora de la Candelaria </t>
  </si>
  <si>
    <t xml:space="preserve">Realización de la Celebración del Cumpleaños de Cartagena. </t>
  </si>
  <si>
    <t xml:space="preserve">Junio </t>
  </si>
  <si>
    <t xml:space="preserve"> Agosto - Oct.</t>
  </si>
  <si>
    <t xml:space="preserve"> Julio - Agosto</t>
  </si>
  <si>
    <t>Nº de personas impactadas</t>
  </si>
  <si>
    <t>Nº de propuestas priorizadas</t>
  </si>
  <si>
    <t>Nº de procesos</t>
  </si>
  <si>
    <t>Nº de socializaciones</t>
  </si>
  <si>
    <t>Nº de mesas de trabajo</t>
  </si>
  <si>
    <t>Nº de actividades</t>
  </si>
  <si>
    <t>Nº de proyectos apoyados</t>
  </si>
  <si>
    <t>N° de formatos creados</t>
  </si>
  <si>
    <t>Generar el formato de medición para poder establecer políticas culturales y patrimoniales basadas en mediciones y necesidades reales.</t>
  </si>
  <si>
    <t>N° personas impactadas</t>
  </si>
  <si>
    <t>N° de festivales apoyados</t>
  </si>
  <si>
    <t>N° de Cabildos apoyados</t>
  </si>
  <si>
    <t xml:space="preserve">N° de festivales apoyados </t>
  </si>
  <si>
    <t>N° de celebraciones apoyadas</t>
  </si>
  <si>
    <t>N° de encuentros</t>
  </si>
  <si>
    <t>N° de campañas</t>
  </si>
  <si>
    <t>Segunda Fase: II Encuentro  Cultural Indígena.</t>
  </si>
  <si>
    <t>N° de procesos</t>
  </si>
  <si>
    <t xml:space="preserve">N° de eventos </t>
  </si>
  <si>
    <t>N° de personas impactadas</t>
  </si>
  <si>
    <t>N° de planes</t>
  </si>
  <si>
    <t>N° de personas vinculadas</t>
  </si>
  <si>
    <t>N° de personas formadas</t>
  </si>
  <si>
    <t>N° de eventos realizados</t>
  </si>
  <si>
    <t>N° de personas vincualdas</t>
  </si>
  <si>
    <t>N° de especios culturales  mejorados</t>
  </si>
  <si>
    <t>N° de espacios culturales con dotación mejorada</t>
  </si>
  <si>
    <t>N° de convocatorias realizadas</t>
  </si>
  <si>
    <t xml:space="preserve">Nº de  consejos conformados </t>
  </si>
  <si>
    <t xml:space="preserve">Hacer las gestiones para conformar y poner en funcionamiento  el Consejo Distrital de Patrimonio de Cartagena. </t>
  </si>
  <si>
    <t>Nº de manifestaciones seleccionadas</t>
  </si>
  <si>
    <t xml:space="preserve">Nº de propuestas formuladas </t>
  </si>
  <si>
    <t>N° de proyectos</t>
  </si>
  <si>
    <t>Realizar la II Exposición Cartográfica e Histórica de Cartagena</t>
  </si>
  <si>
    <t>N° de exposiciones</t>
  </si>
  <si>
    <t>N° investigaciones</t>
  </si>
  <si>
    <t>Nº de propuestas</t>
  </si>
  <si>
    <t xml:space="preserve">Nº de personas formadas </t>
  </si>
  <si>
    <t xml:space="preserve">Realizar el dignóstico de  edificaciones del Centro Histórico, áreas de influencia y periferia histórica  en riesgo </t>
  </si>
  <si>
    <t>Nº de diagnóstico</t>
  </si>
  <si>
    <t>N° de Bienes Controlados</t>
  </si>
  <si>
    <t xml:space="preserve">Nº de campàñas realizadas </t>
  </si>
  <si>
    <t>Nº de obras controladas</t>
  </si>
  <si>
    <t>Nº de proyectos evaluados</t>
  </si>
  <si>
    <t>Cumplir con el plan de  mantenimiento del Teatro Adolfo Mejia.</t>
  </si>
  <si>
    <t xml:space="preserve">Nº de BIC evaluados </t>
  </si>
  <si>
    <t>Generar documento necesario para que las Fiestas de la Independencia de Cartagena sean incluidas en la lista representativas del patrimonio de la Nación</t>
  </si>
  <si>
    <t>N° de documentos</t>
  </si>
  <si>
    <t xml:space="preserve">N° de documetos de planeación </t>
  </si>
  <si>
    <t>N° de reinados</t>
  </si>
  <si>
    <t>Organizar la estrategias dentro del ipcc y la division de patrimonio para asumir la gerencia   del PEMP del Centro Historico, Periferia Historica y Zonas de Influencia.</t>
  </si>
  <si>
    <t>N° de estrategias</t>
  </si>
  <si>
    <t>N° de planes de mantenimiento cumplidos</t>
  </si>
  <si>
    <t xml:space="preserve">SISTEMA GNERAL DE PARTICIPACION </t>
  </si>
  <si>
    <t>TEATRO ADOLFO MEJIA</t>
  </si>
  <si>
    <t>Desarollar un plan para garantizar que en  los espectáculos culturales novembrinos puedan acceder personas con diversidad funcional,  niños, niñas y personas de la tercera edad.</t>
  </si>
  <si>
    <t>Nº de eventos realizados</t>
  </si>
  <si>
    <t>Nº de Becas otorgadas</t>
  </si>
  <si>
    <t>Se realizo el lanzamiento con los actores involucrados, la terna se conformo y esta a la espera de la decisión del Alcalde, se elaboro el borrador del reglamento de trabajo</t>
  </si>
  <si>
    <t>Realizar una propuesta de incentivos y exoneración en temas patrimoniales para ser incluida en el nuevo Estatuto Tributaro del Distrito de Cartagena</t>
  </si>
  <si>
    <t>El documento se envio al Concejo distrital para su aprobación</t>
  </si>
  <si>
    <t>Realizado diagnóstico general,  proyecto de aires acondicionados y obras complementarias esta en proceso la elaboración de los pliegos y esta formulandose proyecto para presentar a regalias</t>
  </si>
  <si>
    <t>se ha realizado control a 70 bienes inmuebles</t>
  </si>
  <si>
    <t>Se han elaborado fichas tecnicas a inmuebles en avanzado estado de deterioro, se retomara la campaña "No me abandones"</t>
  </si>
  <si>
    <t>Realizar la planeación de las Fiestas de Independencia con el tiempo pertinente, realizando reuniones con los actores involucrados en los procesos: Polícia, Corporación de Turismo, Oficina de Espacio Público, Comité de Revitalizción de las Fiestas, Actores Festivos y los sectores culturales.</t>
  </si>
  <si>
    <t>Realización del VII encuentro regional de coros</t>
  </si>
  <si>
    <t>Se realizarón 14 conciertos en diversos barrios de la ciudad</t>
  </si>
  <si>
    <t>Etapa de formulación del proyecto</t>
  </si>
  <si>
    <t>PROYECTO</t>
  </si>
  <si>
    <t>MONTO EJECUTADO</t>
  </si>
  <si>
    <t>META PROYECTO</t>
  </si>
  <si>
    <t>INDICADOR</t>
  </si>
  <si>
    <t>OBSERVACIONES</t>
  </si>
  <si>
    <t>Otorgar becas anuales para formar a personas en pregrados y/o postgrados relacionados con Arte, Cultura y Patrimonio.</t>
  </si>
  <si>
    <t>Apoyar proyectos artísticos y culturales mediante la convocatoria de Estimulos IPCC 2016.</t>
  </si>
  <si>
    <t>Realizar  mesa de trabajo para concientizar sobre la importancia de medir el impacto de la cultura y el arte en el desarrollo económico y social de la ciudad y del país.</t>
  </si>
  <si>
    <t>Realizar  mesas de trabajo con el Sistema Distrital de Cultura de Cartagena de Indias.</t>
  </si>
  <si>
    <t>Vincular  artistas y gestores culturales en actividades orientadas a temas de  inclusión social.</t>
  </si>
  <si>
    <t>Formulación e implemetación del proyecto de "Valoración, apropiación y sensibilización social de las manifestaciones del patrimonio cultural inmaterial". En el que   niños, niñas, adolescentes y jóvenes de colegios Distrital y Prividados sobre la valoración, apropiación y sensibilización social de las manifestaciones del patrimonio cultural inmaterial.</t>
  </si>
  <si>
    <t>Realizar eventos académicos donde se promueva la historia, multiculturalidad, importancia y diversidad  de las Fiestas</t>
  </si>
  <si>
    <t>Realizar con el tiempo pertinente  campaña de promoción de las Fiestas de Independencia a nivel Nacional</t>
  </si>
  <si>
    <t>Realizar   eventos masivos   de pre fiestas y Fiestas de Independencia incluyentes, multiculturales y diversos.</t>
  </si>
  <si>
    <t>Apoyar  propuestas de cabildos, bandos y desfiles seleccionados mediante convocatoria.</t>
  </si>
  <si>
    <t>Desarrollar  campañas sobre políticas públicas o  procesos de socialización de actividades culturales y patrimoniales con las candidatas al Reinado de la Independencia 2016</t>
  </si>
  <si>
    <t>Vincular usuarios en los espacios de la RDBP mediante el desarrollo de la programación permanente,  extensión comunitaria, programación permanente simultanea, formación del usuario y actividades itinerantes.</t>
  </si>
  <si>
    <t>Formar  personas en lectura, escritura y áreas artísticas mediante la programación permanente dando prioridad LGBTI, Personas con discapacidad, Victimas , Niñez, Afro, Juvetud , Vejez , Comunidad.</t>
  </si>
  <si>
    <t xml:space="preserve">Realizar actividades culturales propias del IPCC o en alianza con otras entidades  en el Teatro Adolfo Mejia </t>
  </si>
  <si>
    <t>Vincular  personas en lectura, escritura y áreas artísticas mediante la programación permanente simultanea.</t>
  </si>
  <si>
    <t>Vincular personas en lectura, escritura y áreas artísticas mediante el programa de extensión comunitaria o actividades itinerantes.</t>
  </si>
  <si>
    <t xml:space="preserve">Desarrollar mantenimiento y/o  intervención a  espacios culturales en custodia del IPCC a través de la Red Distrital de Bibliotecas Públicas y Comunitarias, Centros Culturales y Casas de la Cultura.   </t>
  </si>
  <si>
    <t>En articulación con el Ministerio de Cultura y  la Red de bibliotecas Nacionales, mejorar la dotación de los espacios culturales de la Red de bibliotecas Públicas y comunitarias de Cartagena con material bibliográfico, audiovisual, musical y lúdico  para la atención a la primera infancia.</t>
  </si>
  <si>
    <t xml:space="preserve">Desarrollar  convocatoria para la ejecución de los recursos de la Ley de Espectaculos públicos </t>
  </si>
  <si>
    <t xml:space="preserve">Formular propuesta de declaratoria como bien de interés Cultural a nivel nacional </t>
  </si>
  <si>
    <t>Acopiar, digitalizar, divulgar o sistematizar los proyectos de patrimonio material mueble e inmueble recibidos durante 2015 por la oficina de Patrimonio del IPCC.</t>
  </si>
  <si>
    <t>Estudiar y evaluar  los proyectos y propuestas de intervención presentados ante la division de patrimonio del IPCC  del Cómite Técnico de Patrimonio</t>
  </si>
  <si>
    <t>Verificar y controlar  Bienes Inmuebles del Centro Histórico de Cartagena, Periferia Histórica y Área de Influencia</t>
  </si>
  <si>
    <t>Formar,  informar, capacitar a  personas interesadas en temas de salvaguarda del patrimonio mueble e inmueble de la Nación y el Distrito.-</t>
  </si>
  <si>
    <t>Realizar investigaciones sobre patrimonio material e inmaterial de Cartagena.</t>
  </si>
  <si>
    <t xml:space="preserve">Impactar a niños, niñas y jóvenes en procesos de preservación del patrimonio material e inmaterial. </t>
  </si>
  <si>
    <t>Realizar y participar  en  actividades y eventos, Locales, nacionales e internacinales  sobre  temas  que afectan al Patrimonio Cultural  material e inmaterial, inmersos en la Agenda de Eventos.</t>
  </si>
  <si>
    <t>Nº de niños vinculados</t>
  </si>
  <si>
    <t>Se realizarón tres conciertos (uno en cada localidad)</t>
  </si>
  <si>
    <t>N° de celebraciones realizadas</t>
  </si>
  <si>
    <t>febrero-diciembre</t>
  </si>
  <si>
    <t>Programas realizados en las comunidades aledañas a las bibliotecas y leer el caribe en el TAM</t>
  </si>
  <si>
    <t>agosto-diciembre</t>
  </si>
  <si>
    <t>mayo-diciembre</t>
  </si>
  <si>
    <t xml:space="preserve">julio - Dic </t>
  </si>
  <si>
    <t>marzo-octubre</t>
  </si>
  <si>
    <t>enero-marzo</t>
  </si>
  <si>
    <t>mayo</t>
  </si>
  <si>
    <t>agosto</t>
  </si>
  <si>
    <t>marzo - junio</t>
  </si>
  <si>
    <t xml:space="preserve">abril -octubre </t>
  </si>
  <si>
    <t>abril - octubre</t>
  </si>
  <si>
    <t>marzo - Dic</t>
  </si>
  <si>
    <t>marzo</t>
  </si>
  <si>
    <t xml:space="preserve">julio - Dic. </t>
  </si>
  <si>
    <t>mayo - noviembre</t>
  </si>
  <si>
    <t>julio-noviembre</t>
  </si>
  <si>
    <t>marzo-junio</t>
  </si>
  <si>
    <t>julio-octubre</t>
  </si>
  <si>
    <t>octubre-noviembre</t>
  </si>
  <si>
    <t>junio-noviembre</t>
  </si>
  <si>
    <t>marzo - Dic.</t>
  </si>
  <si>
    <t>junio-agosto</t>
  </si>
  <si>
    <t>febrero-mayo</t>
  </si>
  <si>
    <t>julio - Dic</t>
  </si>
  <si>
    <t>agosto-oct</t>
  </si>
  <si>
    <t>junio - Dic</t>
  </si>
  <si>
    <t>agosto -noviembre</t>
  </si>
  <si>
    <t>agosto-noviembre</t>
  </si>
  <si>
    <t>febrero - Dic.</t>
  </si>
  <si>
    <t xml:space="preserve">mayo - octubre </t>
  </si>
  <si>
    <t>Margoth Castro</t>
  </si>
  <si>
    <t>Marina Cruzate</t>
  </si>
  <si>
    <t>Alfonso Cabrera</t>
  </si>
  <si>
    <t>Se están planeando las actividades que se realizarán en tema de equidad de género.</t>
  </si>
  <si>
    <t>En el primer semestre del año se otorgaron a jóvenes de estrato 1y 2 de  cartagena de hasta 28 años  45 becas  en UNIBAC, para el 2° semestre se otorgaran 51 becas en UNIBAC en las siguientes carreras Artes plasticas, Musíca, Artes escenicas y diseño industriral.</t>
  </si>
  <si>
    <t>Se ha realizado convenios con diversas entidades para apoyar su actividad, a través de prestamo del TAM (Teatro Adolfo Mejía) hemos apoyado la circulación y realización de eventos y fortalecmiento de los emprendimientos culturales, a través de la realización del cumpleaños de Cartagena, del lanzamiento de las Giestas de la Independencia hemos generado trabajo a artistas, apoyos a emprendimientos culturales, circulación y promoción de nuestras expresiones artísticas.</t>
  </si>
  <si>
    <t>Conformación del Consejo Distral de Cultura</t>
  </si>
  <si>
    <t>Nº de Consejos distritales conformados</t>
  </si>
  <si>
    <t xml:space="preserve">Continuar,  informar, divulgar  y  realizar  campaña de salvaguarda de nombres propios de los Inmuebles, Icono y Símbolos Hístoricos de Cartagena de Indias.  </t>
  </si>
  <si>
    <t>Vigilar y controlar  con campaña permanente de barrido  Inmuebles del Centro Histórico de Cartagena, Periferia Histórica y Área de InfluenciaTeniendo en cuenta todos los requisitos y normas que rigen el Centro Histórico de Cargena</t>
  </si>
  <si>
    <t>Inspeccionar, Evaluar, informar, diagnosticar el estado actual y afectación de  100% en sus áreas de influencia y zonas de amortiguamiento de los BICs N y D.</t>
  </si>
  <si>
    <t>Entregar Mincultura  documento del PEMP del Convento de la Popa, el Cementerio de Manga</t>
  </si>
  <si>
    <t>Realizada una dotacion bibliografica y audiovisual en cada biblioteca.Se presentaron 7 proyectos al Mincultura/ MinTics.</t>
  </si>
  <si>
    <t>Realizar  proyectos de mantenimiento de bienes muebles  del  Distrito de Cartagena de Indias.</t>
  </si>
  <si>
    <t>Realizar un proceso formación para la creación de emprendimientos culturales o de encadenamientos productivos en torno a las Fiestas de la Independencia.</t>
  </si>
  <si>
    <t>En el mes del patrimonio cuya agenda fue realizado con el Min Cultura se realizaron conferencias, talleres y videos, visitas al castillo San Felipe de Barajas y San Fernando de Bocachica, conto con la participación masiva de las comunidades de Cartagena</t>
  </si>
  <si>
    <t xml:space="preserve">Se han realizado cuatro investigaciones asi: Sobre los entornos patrimoniales afectados por las obras VIS- Areas arquelogícas terrestres y submarinas de Bocachica, Estudios históricos patrimoniales y arqueologicos  del corregimiento de Tierra Bomba y Caño del oro- Estudios sobre el espacio público patrimonial de Cartagena- Afectaciones del cambio climatico al patrominio de Cartagena </t>
  </si>
  <si>
    <t>Realiado barrido e información preliminar, se ha realizado estudios de una muestra de mas  de 300 inmuebles en mal estado en el centro histórico</t>
  </si>
  <si>
    <t>se ha realizado la campaña de avisos y fachadas a nivel informativo y preventivo</t>
  </si>
  <si>
    <t>Se han realizado cuatro reuniones de evaluación del estado actual del PEMP, donde se hizo un listado de elementos y temas a insertar dentro del mismo y se ha entregado la información a la secretaria de Planeacion, incluyendo la gerencia u oficina de gestión del PEMP</t>
  </si>
  <si>
    <t>Se ha realizado mantenieminto a Rosedal, Palmeras, busto del parque Centenario</t>
  </si>
  <si>
    <t>Niños formados en teatro y dibujo facilitados por la UNIBAC, talleres de lectura en la unidad de victimas para 80 personas</t>
  </si>
  <si>
    <t xml:space="preserve">Se realizo la ruta de la identidad, Foro Cartagena patrimonio de todos, intercambio de experiencias significativas con el carnaval de Barranquilla y fiestas de San Pacho, Conversatorio de fiestas y patrimonio, se han realizado talleres en la I.E La MIlagrosa (70 jóvenes) Nelson Mendela (30) y Pozón (30) </t>
  </si>
  <si>
    <t>Socialización normatividad vigente en materia cultural para la población con discapacidad, 60 personas., talleres en artes plasticas, 60 personas, se han tenido en cuentas en los eventos del IPCC</t>
  </si>
  <si>
    <t>Realizado proyecto que esta en revisión</t>
  </si>
  <si>
    <t>Se realizo en el centro cultural Las Palmeras la puesta en escena de procesos de formación de NEXT LEVEL, con 180 jóvenes, bailarines, DJ, productores, cantantes de hip hop.</t>
  </si>
  <si>
    <t>Esto se realizo en septiembre en el marco del mes del Patrimonio, se realizarón 15 conferencias dentro del mes del patrimonio, para unas 1500 personas beneficiadas de los gremios de arquitectos, ingenieros, academias de ingenieria y arquitectura, comunidades, academia de historia, bibliotecas, eventos nacionales e internacionales de gran impacto, dentro de este proceso se logro incluir a Cartagena dentro de los 31  sitios del mundo patrimonios en riesgos de la humanidad desde mayo de 2016 y la llegada a la ciudad de la alta comisión presidiada por MIlagro Florez de la UNESCO-ICOMOS_ICOFORT para evaluación general del patrimonio fortificado de Cartagena</t>
  </si>
  <si>
    <t>Participacón en el Bogotá Music Market, Circulación de agrupaciones y creación carrozas</t>
  </si>
  <si>
    <t>Cartagena Investiga y divulga su patrimonio</t>
  </si>
  <si>
    <t>Leer para crecer</t>
  </si>
  <si>
    <t>Economía cultural y creativa</t>
  </si>
  <si>
    <t>Sistema Distrital de Cultura</t>
  </si>
  <si>
    <t xml:space="preserve">OBJETIVO ESTRATEGICO </t>
  </si>
  <si>
    <t>SUPERAR LA DESIGUALDAD</t>
  </si>
  <si>
    <t>CARTAGENA INCLUYENTE</t>
  </si>
  <si>
    <t>CARTAGENA ESCENARIO NATURAL PARA EL ARTE LA CULTURA Y EL PATRIMONIO</t>
  </si>
  <si>
    <t>PROGRAMA FORTALECER LA INSTITUCIONALIDAD CULTURAL Y LA PARTICIPACIÓN CIUDADANA</t>
  </si>
  <si>
    <t xml:space="preserve">EJE ESTRATEGICO </t>
  </si>
  <si>
    <t>SUBPROGRAMA</t>
  </si>
  <si>
    <t>META PRODUCTO PLAN DE DESARROLLO</t>
  </si>
  <si>
    <t>META RESULTADO PLAN DESARROLLO</t>
  </si>
  <si>
    <t>PROGRAMA</t>
  </si>
  <si>
    <t>VALOR A DIC 31 DE 2016</t>
  </si>
  <si>
    <t>LINEA ESTRATEGICA</t>
  </si>
  <si>
    <t>RESPONSABLE</t>
  </si>
  <si>
    <t>CRONOGRAMA PROGRAMADO</t>
  </si>
  <si>
    <t>CRONOGRAMA EJECUTADO</t>
  </si>
  <si>
    <t xml:space="preserve">RUBRO PRESUPUESTAL </t>
  </si>
  <si>
    <t>FUENTE</t>
  </si>
  <si>
    <t>Aumentar a 40 el número de Acciones de protección y salvaguarda del patrimonio cultural a la población a impactar</t>
  </si>
  <si>
    <t>Contextos poblacionales: Diversidad e interculturalidad</t>
  </si>
  <si>
    <t>Impactar a  319.500 personas en actividades culturales trabajadas desde un enfoque poblacional y diferencial para fortalecer la interculturalidad</t>
  </si>
  <si>
    <t>400 Actividades de agenda cultural realizadas</t>
  </si>
  <si>
    <t>Documentos a revisar por Mincultura</t>
  </si>
  <si>
    <t>Cartagena escenario de arte</t>
  </si>
  <si>
    <t xml:space="preserve">Realizado diagnóstico y presupuesto en todas las bibliotecas públicas, asimismo se han formulado 2 proyectos uno para Ley de Espectáculos y otro para Regalías con miras a </t>
  </si>
  <si>
    <t>Hagamoslo bien, institucionalidad cultural pública</t>
  </si>
  <si>
    <t>Sistema de información en cultura</t>
  </si>
  <si>
    <t>Implementar 2 Procesos dirigidos a fortalecer la institucionalidad cultural pública</t>
  </si>
  <si>
    <t>6  Sistemas conformados y funcionando</t>
  </si>
  <si>
    <t>Formación en gestión cultural</t>
  </si>
  <si>
    <t>3 procesos de formación cultural dirigido a agentes culturales</t>
  </si>
  <si>
    <t>1 Sistema de información cultural distrital</t>
  </si>
  <si>
    <t>Actividad realizada con éxito</t>
  </si>
  <si>
    <t>Realizada una dotacion bibliografica y audiovisual en cada biblioteca.Se presentaron 7 proyectos al Mincultura/ MinTics, para el 30 de octubre se completaran 14.</t>
  </si>
  <si>
    <t xml:space="preserve">Capacitar a  artistas y gestores culturales </t>
  </si>
  <si>
    <t>Crear el sistema de información cultural</t>
  </si>
  <si>
    <t>N° personas capacitadas</t>
  </si>
  <si>
    <t>SEQUIMIENTO PLAN DE ACCION INSTITUTO DE PATRIMONIO Y CULTURA DE CARTAGENA 2016</t>
  </si>
  <si>
    <t># de Personas impactadas por actividades culturales trabajadas desde un enfoque poblacional para fortalecer la interculturalidad, 30% de la linea base tomada en 2016.</t>
  </si>
  <si>
    <t>Se realizó una convocatoria pública para seleccionar los cabildos y desfiles seleccionados. El comité curador los seleccionará en octubre y el apoyo se hará efectivo con la prticipación de ellos en las Fiestas de Independencia en noviembre.</t>
  </si>
  <si>
    <t>Esta en procesos de evaluación a traves del Consejo Distrital de Patrimonio, radiacada la propuesta de declaracion de bien de interes cultural distrital de las Fiestas de Independencia: Champeta, fiestas de independencia, los 36 hornos de cal de Bocachica, portal de los dulces y festival del frito</t>
  </si>
  <si>
    <t>Impactar a jovenes a través de proceso de formación artística y formación de públicos como funciones, talleres y capacitaciones en temas de artes pláscticas, visuales, música, danza, teatro y literatura</t>
  </si>
  <si>
    <t>Proceso de convocatoria de afiche y canción que representará las Fiestas de Independencia</t>
  </si>
  <si>
    <t>Nº de procesos realizados</t>
  </si>
  <si>
    <t xml:space="preserve"> </t>
  </si>
  <si>
    <t>División de Cultura</t>
  </si>
  <si>
    <t>Adultos impactados  a través de proceso de formación artística y formación de públicos como funciones, talleres y capacitaciones en temas de artes pláscticas, visuales, música, danza, teatro y literatura</t>
  </si>
  <si>
    <t>Esta meta se plantea para el periodo 2017- 2019</t>
  </si>
  <si>
    <t>Hemos trabajado de la mano de la Corporación Turismo de Cartagena de Indias en la Certificación de Cartagena como destino turístico, hemos presentado proyecto a Fontur para que ellos patrocinen la promoción de las Fiestas de Independecia a nivel Nacional, el cual fue aprobado. Hemos trabajado en la mesa de Turismo Comunitario liderada por la Corporación de Turismo, así como en las reuniónes de las Temporadas Turísticas generando una agenda cultural de vacaciones. Hemos participado de la mesa de cultura y turismo realizadas por la Cámara de Comercio de Cartagena y hemos generado el proyecto de señalética de reconocimiento de Cartagena como sitio de memoria Afro de la mano de la entidad Conservar, por medio de la cual se ha impactado a 35.000 personas.</t>
  </si>
  <si>
    <r>
      <t xml:space="preserve">
Apoyar  </t>
    </r>
    <r>
      <rPr>
        <sz val="11"/>
        <rFont val="Candara"/>
        <family val="2"/>
      </rPr>
      <t>festividades tradicionales y celebraciones y festivales en unidades comuneras urbanas y rurales</t>
    </r>
  </si>
  <si>
    <r>
      <t xml:space="preserve">Realización de </t>
    </r>
    <r>
      <rPr>
        <sz val="11"/>
        <rFont val="Candara"/>
        <family val="2"/>
      </rPr>
      <t xml:space="preserve"> Festivales gastronómicos: Festival del Frito, Festival del Dulce y Festival del Pastel.</t>
    </r>
  </si>
  <si>
    <t>Vincular  niños y niñas de la primera infancia (0 a 6 años) a procesos artísticos y culturales como conciertos, espectáculos de danza, eventos literarios, proyecciones cinematográficas o recorridos culturales, con el fin de brindar acceso democrático a cultura, preservación y reconocimiento del patrimonio artístico y procesos de formación de públicos.</t>
  </si>
  <si>
    <r>
      <t xml:space="preserve">Impactar a </t>
    </r>
    <r>
      <rPr>
        <sz val="11"/>
        <color theme="1"/>
        <rFont val="Candara"/>
        <family val="2"/>
      </rPr>
      <t xml:space="preserve"> niños y niñas  a través de procesos de formación artística y formación de públicos a través de funciones, talleres y capacitaciones en temas de artes plásticas y visuales, música, danza, teatro y literatura.</t>
    </r>
  </si>
  <si>
    <r>
      <t xml:space="preserve">Impactar </t>
    </r>
    <r>
      <rPr>
        <b/>
        <sz val="11"/>
        <color theme="1"/>
        <rFont val="Candara"/>
        <family val="2"/>
      </rPr>
      <t xml:space="preserve"> </t>
    </r>
    <r>
      <rPr>
        <sz val="11"/>
        <color theme="1"/>
        <rFont val="Candara"/>
        <family val="2"/>
      </rPr>
      <t>adultos mayores a través de procesos de formación artística como talleres y capacitaciones en temas de artes plásticas y visuales, música, danza, teatro y literatura.</t>
    </r>
  </si>
  <si>
    <r>
      <t xml:space="preserve">Impactar </t>
    </r>
    <r>
      <rPr>
        <b/>
        <sz val="11"/>
        <color theme="1"/>
        <rFont val="Candara"/>
        <family val="2"/>
      </rPr>
      <t xml:space="preserve"> </t>
    </r>
    <r>
      <rPr>
        <sz val="11"/>
        <color theme="1"/>
        <rFont val="Candara"/>
        <family val="2"/>
      </rPr>
      <t>integrantes de la comunidad LGBTI a través de procesos de formación artística y formación de públicos como funciones, talleres y capacitaciones en temas de artes plásticas y visuales, música, danza, teatro y literatura.</t>
    </r>
  </si>
  <si>
    <r>
      <t xml:space="preserve">Impactar </t>
    </r>
    <r>
      <rPr>
        <sz val="11"/>
        <color rgb="FF000000"/>
        <rFont val="Candara"/>
        <family val="2"/>
      </rPr>
      <t>personas afrodescendientes e indígenas a través de procesos de formación artística y formación de públicos como funciones, talleres y capacitaciones en temas de artes plásticas y visuales, música, danza, teatro y literatura.</t>
    </r>
  </si>
  <si>
    <r>
      <t xml:space="preserve">Impactar </t>
    </r>
    <r>
      <rPr>
        <sz val="11"/>
        <color rgb="FF000000"/>
        <rFont val="Candara"/>
        <family val="2"/>
      </rPr>
      <t>personas en temas de equidad de género a través de procesos de formación artística y formación de públicos como funciones, talleres y capacitaciones en temas de artes plásticas y visuales, música, danza, teatro y literatura.</t>
    </r>
  </si>
  <si>
    <r>
      <t xml:space="preserve">Impactar </t>
    </r>
    <r>
      <rPr>
        <b/>
        <sz val="11"/>
        <color rgb="FF000000"/>
        <rFont val="Candara"/>
        <family val="2"/>
      </rPr>
      <t xml:space="preserve"> </t>
    </r>
    <r>
      <rPr>
        <sz val="11"/>
        <color rgb="FF000000"/>
        <rFont val="Candara"/>
        <family val="2"/>
      </rPr>
      <t>personas víctimas del conflicto a través de procesos de formación artísticay formación de públicos como funciones, talleres y capacitaciones en temas de artes plásticas y visuales, música, danza, teatro y literatura.</t>
    </r>
  </si>
  <si>
    <t>Creación artistica, formación y fortalecimiento a artistas</t>
  </si>
  <si>
    <r>
      <t>Apoyo a las</t>
    </r>
    <r>
      <rPr>
        <sz val="11"/>
        <color theme="1"/>
        <rFont val="Candara"/>
        <family val="2"/>
      </rPr>
      <t xml:space="preserve"> propuestas priorizadas por el Consejo Distrital de Cultura. </t>
    </r>
  </si>
  <si>
    <t>Apoyar a través de procesos de formación, circulación, articulación entre la oferta y demanda o inserción en una agenda cultural a  proyectos de emprendimiento culturales.</t>
  </si>
  <si>
    <t>Ejecución de  actividades del Proyecto Ruta de la Identidad que rige el Acuerdo 017 de 2013 del Concejo Distrital y que se realiza de la mano de la Secretaría de Participación y Desarrollo Comunitario, la Corporación Turismo de Cartagena y la Secretaría del Interior.</t>
  </si>
  <si>
    <r>
      <t xml:space="preserve">Apoyar </t>
    </r>
    <r>
      <rPr>
        <sz val="11"/>
        <color theme="1"/>
        <rFont val="Candara"/>
        <family val="2"/>
      </rPr>
      <t xml:space="preserve"> proceso de fortalecimiento de la economía naranja y su articulación como sector productivo de la ciudad. </t>
    </r>
  </si>
  <si>
    <r>
      <t>Apoyar</t>
    </r>
    <r>
      <rPr>
        <b/>
        <sz val="11"/>
        <rFont val="Candara"/>
        <family val="2"/>
      </rPr>
      <t xml:space="preserve"> </t>
    </r>
    <r>
      <rPr>
        <sz val="11"/>
        <rFont val="Candara"/>
        <family val="2"/>
      </rPr>
      <t xml:space="preserve"> inicitivas o proyectos de Turismo Cultural </t>
    </r>
  </si>
  <si>
    <r>
      <t>Realizar</t>
    </r>
    <r>
      <rPr>
        <sz val="11"/>
        <color theme="1"/>
        <rFont val="Candara"/>
        <family val="2"/>
      </rPr>
      <t xml:space="preserve"> socialización al sistema distrital de cultura sobre los lineamientos del programa de Gobierno Primero la Gente y el enfoque del plan de acción de IPCC</t>
    </r>
  </si>
  <si>
    <r>
      <rPr>
        <b/>
        <sz val="11"/>
        <color theme="1"/>
        <rFont val="Candara"/>
        <family val="2"/>
      </rPr>
      <t>Patrimonio, identidad y memoria</t>
    </r>
    <r>
      <rPr>
        <sz val="11"/>
        <color theme="1"/>
        <rFont val="Candara"/>
        <family val="2"/>
      </rPr>
      <t xml:space="preserve">
Definición: Proteger, difundir y salvaguardar el patrimonio cultural material e inmaterial y su apropiación social para el fortalecimiento de las identidades y la memoria en el Distrito de Cartagena de Indias.</t>
    </r>
  </si>
  <si>
    <r>
      <t>Nombre:</t>
    </r>
    <r>
      <rPr>
        <b/>
        <sz val="11"/>
        <color theme="1"/>
        <rFont val="Candara"/>
        <family val="2"/>
      </rPr>
      <t xml:space="preserve"> Fomento al arte y cultura para la vida y la paz</t>
    </r>
    <r>
      <rPr>
        <sz val="11"/>
        <color theme="1"/>
        <rFont val="Candara"/>
        <family val="2"/>
      </rPr>
      <t xml:space="preserve">
Definición:  Fomentar la cultura, es decir, propiciar un desarrollo positivo en las prácticas artísticas y culturales de la ciudad, acompañando la labor de las entidades culturales, de los gestores y creadores culturales, propendiendo por el fortalecimiento de estrategias artísticas, valoración social de la cultura y  la formación de públicos en el Distrito de Cartagena. 
</t>
    </r>
  </si>
  <si>
    <r>
      <rPr>
        <b/>
        <sz val="11"/>
        <color theme="1"/>
        <rFont val="Candara"/>
        <family val="2"/>
      </rPr>
      <t>Economía cultural y creativa</t>
    </r>
    <r>
      <rPr>
        <sz val="11"/>
        <color theme="1"/>
        <rFont val="Candara"/>
        <family val="2"/>
      </rPr>
      <t xml:space="preserve">
Definición: Promover y fortalacer el emprendimiento creativo y cultural, propiciando la formación, formalización y circulación de las empresas culturales,  los productos y servicios creativos y encadenamientos productivos con otros sectores de la economía, con miras a un desarrollo social y económico donde los artistas se conviertan en gestores de iniciativas competivitivas, innovadoras y sostenibles.  </t>
    </r>
  </si>
  <si>
    <t>Realizar el Reinado de la Independencia 2016.</t>
  </si>
  <si>
    <t>Patrimonio material e inmaterial: festejos patrimoniales</t>
  </si>
  <si>
    <t>Patrimonio material e inmaterial: Fiestas de Independencia</t>
  </si>
  <si>
    <t>Patrimonio material e inmaterial: Patrimonio Material</t>
  </si>
  <si>
    <t xml:space="preserve">Aumentar en un 300% los procesos de formación artística y de circulación para la profesionalización de los artistas y agentes culturales. </t>
  </si>
  <si>
    <t>Aumentar a 3 los procesos dirigidos al fortalecimiento de los emprendimientos creativos y culturales</t>
  </si>
  <si>
    <t>Aumentar en un 100% el número de estrategias para el fortalecimiento de la institucionalidad cultural y la participación ciudadana.</t>
  </si>
  <si>
    <t>Aumentar en un 100% los procesos de formación artística y de circulación para la profesionalización de los artistas y agentes culturales</t>
  </si>
  <si>
    <t>60 Programaciones realizadas para que los cartageneros vinulen la lectura y escritura a su vida cotidiana.</t>
  </si>
  <si>
    <t>500 Artistas o colectivos artícticos fortalecidos a través de proceso de formación y creación.</t>
  </si>
  <si>
    <t xml:space="preserve">60 Mantenimientos básico anual / adecuación de escenarios culturales  </t>
  </si>
  <si>
    <t>6 procesos de patrimonio cultural que buscan preservar la memoria comunicados y difundidos</t>
  </si>
  <si>
    <t>Esta en proceso la convocatoria, apoyado el cumpleños del barrio La Magdalena, la Campiña, Ciudadela 2000 y Está en proceso la selección de los cabildos y desfiles de las diversas unidades comuneras y rurales</t>
  </si>
  <si>
    <t>Agenda festiva y academica con todos los sectores culturales de la ciudad  y se realizo la convocatoria por la cúal se selecciono el afiche y la canción oficial de las fiestas de Independencia 2016, esta en proceso la convocatoria de comparsas, grupos folcloricos, cabildos y  disfraces.</t>
  </si>
  <si>
    <t>celebrada la fiesta tradicional</t>
  </si>
  <si>
    <t>P</t>
  </si>
  <si>
    <t>Patrimonio inmaterial</t>
  </si>
  <si>
    <t>PLAN DE DESARROLLO PRIMERO LA GENTE 2016-2019 POR  UNA CARTAGENA SOSTENIBLE Y COMPETITIVA</t>
  </si>
  <si>
    <t>Al recibir los proyectos para estudio del comité tecnico de patrimonio, estos se solicitan con un CD, con los contenidos de la respectiva propuesta</t>
  </si>
  <si>
    <t>se ha realizado control en el centro historico, periferia y area de influencia</t>
  </si>
  <si>
    <t>Se realizo la caracterización de los escenarios , gestores y artistas, hizo el lanzamiento de la convocatoria de la ley de espectaculos.</t>
  </si>
  <si>
    <t>Cartagena escenario para las artes</t>
  </si>
  <si>
    <t>Concurso de danza urbana en Cartagena: Heróico Urban Dance en el Norton Madrid participando 44 grupos, para un total de 660 jóvenes con asistencia de 2.640 familiares… Evento apoyado en TAM de Mo Kids (ahí hay por lo menos 300 pelaos más), Los jóvenes viven el arte en el TAM 15, Día internacional de la danza en el TAM 660 jóvenes, atención a jóvenes de Asomenores (sede Zaragocilla-Convenio Becados Bellas artes) 12 jóvenes capacitados en talleres teorico practicos en Artes plasticas, escenicas, musica y diseño industrial</t>
  </si>
  <si>
    <t>Bocachica y Caño del Oro en alianza Funcadeblak  adultos mayores, Punta Arena y Tierrabomba, Se realizo una campaña de identificacvión de talentos de la tercera edad en los centros de vida de Cartagena y se realizo en el TAM el evento "Centenario" donde se presentaron los adultos mayores</t>
  </si>
  <si>
    <t>En este momento se estan realizando los talleres en la isla de Tierrabomba, Caño del Oro y Bocachica  en alianza Funcadeblak, 80 niños. El Pozón en alianza con el Centro Educativo "Educando para la Paz", 120 niños.Gran parte de las actividades para esta franja poblacional las tenemos programadas entre octubre y diciembre, se llevaron 42 niños a conocer la "Ruta del esclavo" a niños de Nelson Mandela, Navas Meisel y San Francisco,</t>
  </si>
  <si>
    <t>Evento "Memorias vivas" de Caribe afirmativo en el TAM 113 personas, talleres en temas de patrimonio material e inmaterial para 50 personas, Marcha de la diversidad gay en el marco de las fiestas de Independencia</t>
  </si>
  <si>
    <t xml:space="preserve">Reconocimiento de la Herencia africana en la ciudad:  Con MinCultura ( Viceministra Zulia Mena- Director de poblaciojes Moises Medrano) UNESCO (Ali Moussa- jefe de la división de dialogo intercultural y ruta del esclavo) Manolo Duque Alcalde- Rebeca Gryn Span (Secretaria general Iberoamericana)  y Tambores de Cabildo con asistencia de 50 personas.  Se realizo el mes de la Herencia africana con diversas actividades entre ellas: Emsable coreografico Replantear cooproducido con las compañias de danzas Atabaques, Periferia y Permanencias con asistencia de  en el TAM de 660 personas entre jóvenes y adultos. Gestionados $42.000.000 Con MIncultura que fueron canalizados para los grupos artísticos presentados en las actividades. Taller racismo e infancia en el MUHCA: 60 personas. Cátedra del descenio afrodescendiente de Cartagena de Indias, 100 personas. Conversatorio Mr Afro 28 personas. Realizado convenio para el fomento de la música Champeta. Socializaciópn normatividad vigente en materia cultural para población afrodescendiente, 25 personas.  Se  realizo en convenio con MinCultura en el barrio Nelson Mandela un proceso de sensibilización y autoreconocimiento de la población afrodescendiente, realizada la minga Indigena </t>
  </si>
  <si>
    <t xml:space="preserve">Se han realizado las mesas de trabajo: 1 encuentro de Consejeros. 2.para implementar planes de mejoramiento por area, 3 socializar tema reglamentos internos de cada consejo, falta la mesa de del encuentro distrital de Consejeros y lideres culturales 4° Mesa del Consejo Distrital de Cultura </t>
  </si>
  <si>
    <t>Se han renovado los  Consejos de área artististicas: Danza, literatura, teatro, música, medios  de comunicación ciudadanos y comunitarios, artes plasticas y visuales, cinemtaografia u maudiovisuales y los tres consejos locales y se crea el Consejo Distrital de Artesanos</t>
  </si>
  <si>
    <t>Se realizo todo el proceso de las áreas y grupos poblacionales con representatividad en el Consejo distrital de Cultura. Cada área eligio su terna, cuyo representante debe ser elegido por el señor Alcalde. Realizado el  encuentro de Consejeros de aréas de Cartagena</t>
  </si>
  <si>
    <t>En el 2016, realizaron 17 sesiones de Comité tecnico de Patrimonio,  se presentaron 43 proyectos de intervención y se  aprobaron 27</t>
  </si>
  <si>
    <t>META PRODUCTO EJEC DIC  30 DE 2016</t>
  </si>
  <si>
    <t>Realizado el festival del frito y dulce, estos estan inscritos en la red de eventos gastronomicos nacionales del Viceministerio de Turismo, lo cual ha abierto las fuentes de financiación. En  Festival del Pastel participaron 25 cocineras</t>
  </si>
  <si>
    <t>Se hizo proyecto de promoción en Ibagué con 3 funcionarios del IPCC, dos grupos de danza folclóricay y los representantes de danza. De igual manera se presentó un proyecto a FONTUR, entidad que aprobó hacer una campaña a nivel nacional. Tambien en Bogota y Medellin, Tocancipa (Cundinmarca) y Barranquilla con las reinas ganadoras</t>
  </si>
  <si>
    <t xml:space="preserve">Se realizo un proyecto para fortalecer emprendedores que puedan trabajar en la parte de maquillaje festivo. </t>
  </si>
  <si>
    <t>Se realizó el lanzamiento de las Fiestas de Independencia en la Plaza de la Aduana con la presentación de 20 agrupaciones artísticas y una asistencia de más de 3.500. Primer preludio, desfiles de Fantasia, "Noche de Candela, gaitas y tambores", Desfile de traje de baño, desfiles con sentido ambiental, desfile LGBTI, Folclorico infantil Angeles somos,  Coronación, Fiesta en mi barrio (4 Campestre, Bruselas, Canapote, Blas de Lezo) desfile de independencia.</t>
  </si>
  <si>
    <t>Se han realizado campañas a favor de la tercera edad, salud mental contra el suicidio, explotación sexual, medio ambiente, prevencion de cancer de mama, educación vial.</t>
  </si>
  <si>
    <t xml:space="preserve">Se desarrollaron talleres con los estudiantes las  I.E la Milagrosa y Santa Maria, Antonia Santos, La Boquilla, Manzanillo , Bayunca, Baru, Bocachica </t>
  </si>
  <si>
    <t>Talleres danza, música, cátedra afor, realizados en Bocachica, Tierrabomba y Caño del Oro en alianza Funcadeblak: 295. Talleres de danza y percusión en El Pozón en alianza con el Centro Educativo "Educando para la Paz", 70 niños. Apoyo al Hay Festival: Hay Festivalito, presentación de El bosque, encantado, talleres lúdicos en el centro cultural Las Palmeras,(40 niños) I.E Educando para la paz del Pozón talleres de música, danza, artes plásticas (110 niños)   550 personas, Talleres de lecto-escritura y lectura en voz alta a niños victimas del conflicto en la ludoteca del punto de atención a victimas (160 niños y niñas), talleres artes plasticas con aplicación a la tradición cultural en bibliotecas públicas. (60)</t>
  </si>
  <si>
    <t xml:space="preserve">Talleres permanentes en la red de bibliotecas, realizada exposición sobre Angeles somos en bibliotecas </t>
  </si>
  <si>
    <t>META RESULTADO EJEC DIC 30 DE 2016</t>
  </si>
  <si>
    <t>Realizar dos procesos de fortalecimiento</t>
  </si>
  <si>
    <t>N° de procesos realizados</t>
  </si>
  <si>
    <t>Para el cumpleaños de Cartagena se celebró la realización de la primera Ruta de la Identidad, el 30 de diciembre se realizarón 5 rutas</t>
  </si>
  <si>
    <t>Realizado el documento por la tecnologica de Bolívar</t>
  </si>
  <si>
    <t xml:space="preserve">La convocatorias de estímulos </t>
  </si>
  <si>
    <t>Se  implemento plan durante las Fiestas.</t>
  </si>
  <si>
    <t>se realizo reinado de independencia</t>
  </si>
  <si>
    <t xml:space="preserve">El incumplimiento en las metas se debe a el cierre que hubo en las siguientes bibliotecas: Las Pilandera, Barrio El Pozón, donde la comunidad no permitió la reapertura de la misma tras el cambio del Coordinador a quién no se le renovó contrato puesto que durante su gestión ser perdieron equipos de Sistemas; Deigual manera estuvo cerrada la Biblioteca Pública de Fredonia puesto que el coordinador dejó de ir sin aviso y no había el recursos necesario para tenerla abierta. El coordinador de la biblioteca de Tierrabaja salió por perdida de equipos y en la transición estuvo cerrada. </t>
  </si>
  <si>
    <t>Seleccionar las  manifestaciones que serán propuestas para incluir dentro del  catálogo de bienes de interes cultural del distrito de Cartagena, (Consejo Distrital de Patrimonio).</t>
  </si>
  <si>
    <t>Esta actividad fue reemplazada por la Celebración del Mes del Patrimonio que incluyó una agenda de eventos, invitados nacionales e internacionales mesas académicas, etc.</t>
  </si>
  <si>
    <r>
      <t>Impactar</t>
    </r>
    <r>
      <rPr>
        <sz val="11"/>
        <color rgb="FF000000"/>
        <rFont val="Candara"/>
        <family val="2"/>
      </rPr>
      <t xml:space="preserve"> personas condiscapacidad a través de procesos de formación artísticay formación de públicos como funciones, talleres y capacitaciones en temas de artes plásticas y visuales, música, danza, teatro y literatura.</t>
    </r>
  </si>
  <si>
    <t>Realizado en el TAM* la presentación de Memorias Vivas en el TAM 113 personas. Se trabajó con personas vícticas del conflico en ASOMENORES.</t>
  </si>
  <si>
    <t>Se apoyó cada uno con  $9 millones de pesos en efectivo y se le dio un día del TAM gratis correspondiente a $8 millones más apoyo de la estrategía de comunicaciones correspondiente a $4 millones para un total de $21 millones en efectivo y especie.: Parlamento Internacional de Escritores de Cartagena, XVI Temporada de   Festival Internacional de Poesia Cartagena de Indias, XXVI Festival Regional de Gaitas Cartagena de Indias, Un canto a la vida, un canto a la paz, Festival Folclorico Nacional e Internacional: Músicas y danzas del mundo en Cartagena, Año 14: Temporada Permanente de Teatro y titeres: Cuatro Meses para la gente, Festival de Arte Femenino.</t>
  </si>
  <si>
    <t>N° de sistemas d einformación creados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</si>
</sst>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240A]\ * #,##0_);_([$$-240A]\ * \(#,##0\);_([$$-240A]\ * &quot;-&quot;??_);_(@_)"/>
    <numFmt numFmtId="166" formatCode="&quot;$&quot;#,##0;[Red]&quot;$&quot;#,##0"/>
    <numFmt numFmtId="167" formatCode="_(&quot;$&quot;* #,##0_);_(&quot;$&quot;* \(#,##0\);_(&quot;$&quot;* &quot;-&quot;??_);_(@_)"/>
    <numFmt numFmtId="169" formatCode="#,##0;[Red]#,##0"/>
  </numFmts>
  <fonts count="17"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ndara"/>
      <family val="2"/>
    </font>
    <font>
      <b/>
      <sz val="16"/>
      <color theme="1"/>
      <name val="Candara"/>
      <family val="2"/>
    </font>
    <font>
      <b/>
      <sz val="14"/>
      <color theme="1"/>
      <name val="Candara"/>
      <family val="2"/>
    </font>
    <font>
      <b/>
      <sz val="11"/>
      <color theme="1"/>
      <name val="Candara"/>
      <family val="2"/>
    </font>
    <font>
      <sz val="11"/>
      <name val="Candara"/>
      <family val="2"/>
    </font>
    <font>
      <sz val="8"/>
      <name val="Calibri"/>
      <family val="2"/>
      <scheme val="minor"/>
    </font>
    <font>
      <b/>
      <sz val="12"/>
      <color theme="1"/>
      <name val="Candara"/>
      <family val="2"/>
    </font>
    <font>
      <b/>
      <sz val="10"/>
      <color theme="1"/>
      <name val="Candara"/>
      <family val="2"/>
    </font>
    <font>
      <sz val="11"/>
      <color rgb="FF000000"/>
      <name val="Candara"/>
      <family val="2"/>
    </font>
    <font>
      <b/>
      <sz val="11"/>
      <color rgb="FF000000"/>
      <name val="Candara"/>
      <family val="2"/>
    </font>
    <font>
      <b/>
      <sz val="11"/>
      <name val="Candara"/>
      <family val="2"/>
    </font>
    <font>
      <b/>
      <sz val="13"/>
      <name val="Candara"/>
      <family val="2"/>
    </font>
    <font>
      <b/>
      <sz val="16"/>
      <color theme="1"/>
      <name val="Candara"/>
      <family val="2"/>
    </font>
  </fonts>
  <fills count="23">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59999389629810485"/>
        <bgColor indexed="64"/>
      </patternFill>
    </fill>
    <fill>
      <patternFill patternType="solid">
        <fgColor rgb="FF8EA9DB"/>
        <bgColor indexed="64"/>
      </patternFill>
    </fill>
    <fill>
      <patternFill patternType="solid">
        <fgColor rgb="FFC4E6EE"/>
        <bgColor indexed="64"/>
      </patternFill>
    </fill>
    <fill>
      <patternFill patternType="solid">
        <fgColor rgb="FF80C3E2"/>
        <bgColor indexed="64"/>
      </patternFill>
    </fill>
    <fill>
      <patternFill patternType="solid">
        <fgColor rgb="FF438ECC"/>
        <bgColor indexed="64"/>
      </patternFill>
    </fill>
    <fill>
      <patternFill patternType="solid">
        <fgColor rgb="FFFFCCFF"/>
        <bgColor indexed="64"/>
      </patternFill>
    </fill>
    <fill>
      <patternFill patternType="solid">
        <fgColor rgb="FFFFE2FA"/>
        <bgColor indexed="64"/>
      </patternFill>
    </fill>
    <fill>
      <patternFill patternType="solid">
        <fgColor rgb="FFF282DF"/>
        <bgColor indexed="64"/>
      </patternFill>
    </fill>
    <fill>
      <patternFill patternType="solid">
        <fgColor rgb="FFF26592"/>
        <bgColor indexed="64"/>
      </patternFill>
    </fill>
    <fill>
      <patternFill patternType="solid">
        <fgColor rgb="FFF2328F"/>
        <bgColor indexed="64"/>
      </patternFill>
    </fill>
    <fill>
      <patternFill patternType="solid">
        <fgColor rgb="FFFF9933"/>
        <bgColor indexed="64"/>
      </patternFill>
    </fill>
    <fill>
      <patternFill patternType="solid">
        <fgColor rgb="FF7FD053"/>
        <bgColor indexed="64"/>
      </patternFill>
    </fill>
    <fill>
      <patternFill patternType="solid">
        <fgColor rgb="FFD5EA52"/>
        <bgColor indexed="64"/>
      </patternFill>
    </fill>
    <fill>
      <patternFill patternType="solid">
        <fgColor rgb="FF94EA20"/>
        <bgColor indexed="64"/>
      </patternFill>
    </fill>
    <fill>
      <patternFill patternType="solid">
        <fgColor rgb="FF19EA14"/>
        <bgColor indexed="64"/>
      </patternFill>
    </fill>
    <fill>
      <patternFill patternType="solid">
        <fgColor rgb="FF53D063"/>
        <bgColor indexed="64"/>
      </patternFill>
    </fill>
    <fill>
      <patternFill patternType="solid">
        <fgColor rgb="FF8DB4E3"/>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right style="thin">
        <color auto="1"/>
      </right>
      <top style="thin">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medium">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style="medium">
        <color auto="1"/>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s>
  <cellStyleXfs count="15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40">
    <xf numFmtId="0" fontId="0" fillId="0" borderId="0" xfId="0"/>
    <xf numFmtId="0" fontId="4" fillId="0" borderId="0" xfId="0" applyFont="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Alignment="1">
      <alignment horizontal="center" vertical="center" wrapText="1"/>
    </xf>
    <xf numFmtId="166" fontId="4" fillId="2" borderId="0" xfId="0" applyNumberFormat="1" applyFont="1" applyFill="1" applyAlignment="1">
      <alignment horizontal="center" vertical="center" wrapText="1"/>
    </xf>
    <xf numFmtId="10" fontId="4" fillId="0" borderId="0" xfId="0" applyNumberFormat="1" applyFont="1" applyAlignment="1">
      <alignment horizontal="center" vertical="center" wrapText="1"/>
    </xf>
    <xf numFmtId="0" fontId="4" fillId="0" borderId="0" xfId="0" applyFont="1" applyFill="1" applyBorder="1" applyAlignment="1">
      <alignment horizontal="center" vertical="center" wrapText="1"/>
    </xf>
    <xf numFmtId="0" fontId="4" fillId="3" borderId="0" xfId="0" applyFont="1" applyFill="1" applyAlignment="1">
      <alignment horizontal="center" vertical="center" wrapText="1"/>
    </xf>
    <xf numFmtId="0" fontId="4" fillId="4" borderId="0" xfId="0" applyFont="1" applyFill="1" applyAlignment="1">
      <alignment horizontal="center" vertical="center" wrapText="1"/>
    </xf>
    <xf numFmtId="0" fontId="7" fillId="5" borderId="1" xfId="0" applyFont="1" applyFill="1" applyBorder="1" applyAlignment="1">
      <alignment horizontal="center" vertical="center" wrapText="1"/>
    </xf>
    <xf numFmtId="166" fontId="4" fillId="6" borderId="3" xfId="0" applyNumberFormat="1" applyFont="1" applyFill="1" applyBorder="1" applyAlignment="1">
      <alignment vertical="center" wrapText="1"/>
    </xf>
    <xf numFmtId="9" fontId="4" fillId="0" borderId="0" xfId="0" applyNumberFormat="1" applyFont="1" applyFill="1" applyAlignment="1">
      <alignment horizontal="center" vertical="center" wrapText="1"/>
    </xf>
    <xf numFmtId="10" fontId="7" fillId="5" borderId="2" xfId="0" applyNumberFormat="1" applyFont="1" applyFill="1" applyBorder="1" applyAlignment="1">
      <alignment horizontal="center" vertical="center" wrapText="1"/>
    </xf>
    <xf numFmtId="0" fontId="7"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9" fontId="7" fillId="5" borderId="2" xfId="0" applyNumberFormat="1" applyFont="1" applyFill="1" applyBorder="1" applyAlignment="1">
      <alignment horizontal="center" vertical="center" wrapText="1"/>
    </xf>
    <xf numFmtId="166" fontId="4" fillId="7" borderId="6" xfId="0" applyNumberFormat="1" applyFont="1" applyFill="1" applyBorder="1" applyAlignment="1">
      <alignment vertical="center" wrapText="1"/>
    </xf>
    <xf numFmtId="0" fontId="4" fillId="7" borderId="6" xfId="0" applyFont="1" applyFill="1" applyBorder="1" applyAlignment="1">
      <alignment horizontal="center" vertical="center" wrapText="1"/>
    </xf>
    <xf numFmtId="166" fontId="4" fillId="7" borderId="1" xfId="0" applyNumberFormat="1" applyFont="1" applyFill="1" applyBorder="1" applyAlignment="1">
      <alignment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12" borderId="8" xfId="0" applyFont="1" applyFill="1" applyBorder="1" applyAlignment="1">
      <alignment horizontal="center" vertical="center" wrapText="1"/>
    </xf>
    <xf numFmtId="166" fontId="4" fillId="13" borderId="1" xfId="0" applyNumberFormat="1" applyFont="1" applyFill="1" applyBorder="1" applyAlignment="1">
      <alignment horizontal="center" vertical="center" wrapText="1"/>
    </xf>
    <xf numFmtId="166" fontId="4" fillId="14" borderId="1" xfId="0" applyNumberFormat="1" applyFont="1" applyFill="1" applyBorder="1" applyAlignment="1">
      <alignment horizontal="center" vertical="center" wrapText="1"/>
    </xf>
    <xf numFmtId="166" fontId="4" fillId="15" borderId="1" xfId="0" applyNumberFormat="1" applyFont="1" applyFill="1" applyBorder="1" applyAlignment="1">
      <alignment vertical="center" wrapText="1"/>
    </xf>
    <xf numFmtId="0" fontId="4" fillId="18" borderId="5" xfId="0" applyFont="1" applyFill="1" applyBorder="1" applyAlignment="1">
      <alignment horizontal="center" vertical="center" wrapText="1"/>
    </xf>
    <xf numFmtId="166" fontId="4" fillId="18" borderId="5" xfId="0" applyNumberFormat="1" applyFont="1" applyFill="1" applyBorder="1" applyAlignment="1">
      <alignment horizontal="center" vertical="center" wrapText="1"/>
    </xf>
    <xf numFmtId="166" fontId="4" fillId="19" borderId="6" xfId="0" applyNumberFormat="1" applyFont="1" applyFill="1" applyBorder="1" applyAlignment="1">
      <alignment vertical="center" wrapText="1"/>
    </xf>
    <xf numFmtId="166" fontId="4" fillId="19" borderId="1" xfId="0" applyNumberFormat="1" applyFont="1" applyFill="1" applyBorder="1" applyAlignment="1">
      <alignment vertical="center" wrapText="1"/>
    </xf>
    <xf numFmtId="166" fontId="4" fillId="19" borderId="11" xfId="0" applyNumberFormat="1" applyFont="1" applyFill="1" applyBorder="1" applyAlignment="1">
      <alignment vertical="center" wrapText="1"/>
    </xf>
    <xf numFmtId="10" fontId="4" fillId="21" borderId="20" xfId="0" applyNumberFormat="1" applyFont="1" applyFill="1" applyBorder="1" applyAlignment="1">
      <alignment horizontal="center" vertical="center" wrapText="1"/>
    </xf>
    <xf numFmtId="0" fontId="4" fillId="21" borderId="20" xfId="0" applyFont="1" applyFill="1" applyBorder="1" applyAlignment="1">
      <alignment horizontal="center" vertical="center" wrapText="1"/>
    </xf>
    <xf numFmtId="166" fontId="4" fillId="21" borderId="20" xfId="0" applyNumberFormat="1" applyFont="1" applyFill="1" applyBorder="1" applyAlignment="1">
      <alignment horizontal="center" vertical="center" wrapText="1"/>
    </xf>
    <xf numFmtId="0" fontId="4" fillId="21" borderId="2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6" xfId="0" applyFont="1" applyFill="1" applyBorder="1" applyAlignment="1">
      <alignment horizontal="center" vertical="center" wrapText="1"/>
    </xf>
    <xf numFmtId="9" fontId="4" fillId="5" borderId="6" xfId="0" applyNumberFormat="1" applyFont="1" applyFill="1" applyBorder="1" applyAlignment="1">
      <alignment horizontal="center" vertical="center" wrapText="1"/>
    </xf>
    <xf numFmtId="10" fontId="4" fillId="5" borderId="6" xfId="0" applyNumberFormat="1" applyFont="1" applyFill="1" applyBorder="1" applyAlignment="1">
      <alignment horizontal="center" vertical="center" wrapText="1"/>
    </xf>
    <xf numFmtId="0" fontId="6" fillId="5" borderId="6" xfId="0" applyFont="1" applyFill="1" applyBorder="1" applyAlignment="1">
      <alignment horizontal="center" vertical="center" wrapText="1"/>
    </xf>
    <xf numFmtId="0" fontId="7" fillId="5" borderId="16" xfId="0" applyFont="1" applyFill="1" applyBorder="1" applyAlignment="1">
      <alignment horizontal="center" vertical="center" wrapText="1"/>
    </xf>
    <xf numFmtId="169" fontId="4" fillId="5" borderId="6" xfId="0" applyNumberFormat="1" applyFont="1" applyFill="1" applyBorder="1" applyAlignment="1">
      <alignment horizontal="center" vertical="center" wrapText="1"/>
    </xf>
    <xf numFmtId="169" fontId="7" fillId="5" borderId="2" xfId="0" applyNumberFormat="1" applyFont="1" applyFill="1" applyBorder="1" applyAlignment="1">
      <alignment horizontal="center" vertical="center" wrapText="1"/>
    </xf>
    <xf numFmtId="169" fontId="4" fillId="8" borderId="1" xfId="0" applyNumberFormat="1" applyFont="1" applyFill="1" applyBorder="1" applyAlignment="1">
      <alignment horizontal="center" vertical="center" wrapText="1"/>
    </xf>
    <xf numFmtId="169" fontId="4" fillId="8" borderId="11" xfId="0" applyNumberFormat="1" applyFont="1" applyFill="1" applyBorder="1" applyAlignment="1">
      <alignment horizontal="center" vertical="center" wrapText="1"/>
    </xf>
    <xf numFmtId="169" fontId="4" fillId="9" borderId="1" xfId="0" applyNumberFormat="1" applyFont="1" applyFill="1" applyBorder="1" applyAlignment="1">
      <alignment horizontal="center" vertical="center" wrapText="1"/>
    </xf>
    <xf numFmtId="169" fontId="4" fillId="9" borderId="11" xfId="0" applyNumberFormat="1" applyFont="1" applyFill="1" applyBorder="1" applyAlignment="1">
      <alignment horizontal="center" vertical="center" wrapText="1"/>
    </xf>
    <xf numFmtId="169" fontId="4" fillId="21" borderId="20" xfId="0" applyNumberFormat="1" applyFont="1" applyFill="1" applyBorder="1" applyAlignment="1">
      <alignment horizontal="center" vertical="center" wrapText="1"/>
    </xf>
    <xf numFmtId="169" fontId="4" fillId="0" borderId="0" xfId="0" applyNumberFormat="1" applyFont="1" applyAlignment="1">
      <alignment horizontal="center" vertical="center" wrapText="1"/>
    </xf>
    <xf numFmtId="165"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6" fontId="6" fillId="5" borderId="2" xfId="0" applyNumberFormat="1" applyFont="1" applyFill="1" applyBorder="1" applyAlignment="1">
      <alignment horizontal="center" vertical="center" wrapText="1"/>
    </xf>
    <xf numFmtId="9" fontId="8" fillId="8" borderId="13" xfId="0" applyNumberFormat="1" applyFont="1" applyFill="1" applyBorder="1" applyAlignment="1">
      <alignment horizontal="center" vertical="center" wrapText="1"/>
    </xf>
    <xf numFmtId="169" fontId="8" fillId="8" borderId="6" xfId="0" applyNumberFormat="1" applyFont="1" applyFill="1" applyBorder="1" applyAlignment="1">
      <alignment horizontal="center" vertical="center" wrapText="1"/>
    </xf>
    <xf numFmtId="0" fontId="8" fillId="8" borderId="6" xfId="0" applyFont="1" applyFill="1" applyBorder="1" applyAlignment="1">
      <alignment horizontal="justify" vertical="center" wrapText="1"/>
    </xf>
    <xf numFmtId="17" fontId="8" fillId="8" borderId="6" xfId="0" applyNumberFormat="1"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1" xfId="0" applyFont="1" applyFill="1" applyBorder="1" applyAlignment="1">
      <alignment horizontal="justify" vertical="center" wrapText="1"/>
    </xf>
    <xf numFmtId="0" fontId="8" fillId="8" borderId="1" xfId="0" applyFont="1" applyFill="1" applyBorder="1" applyAlignment="1">
      <alignment horizontal="justify" vertical="center" wrapText="1"/>
    </xf>
    <xf numFmtId="17" fontId="8" fillId="8" borderId="1" xfId="0" applyNumberFormat="1" applyFont="1" applyFill="1" applyBorder="1" applyAlignment="1">
      <alignment horizontal="center" vertical="center" wrapText="1"/>
    </xf>
    <xf numFmtId="0" fontId="4" fillId="8" borderId="8"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8" borderId="11" xfId="0" applyFont="1" applyFill="1" applyBorder="1" applyAlignment="1">
      <alignment horizontal="justify" vertical="center" wrapText="1"/>
    </xf>
    <xf numFmtId="0" fontId="8" fillId="8" borderId="11"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4" fillId="8" borderId="12" xfId="0" applyFont="1" applyFill="1" applyBorder="1" applyAlignment="1">
      <alignment horizontal="center" vertical="center" wrapText="1"/>
    </xf>
    <xf numFmtId="9" fontId="8" fillId="9" borderId="14" xfId="0" applyNumberFormat="1" applyFont="1" applyFill="1" applyBorder="1" applyAlignment="1">
      <alignment horizontal="center" vertical="center" wrapText="1"/>
    </xf>
    <xf numFmtId="0" fontId="4" fillId="9" borderId="1" xfId="0" applyFont="1" applyFill="1" applyBorder="1" applyAlignment="1">
      <alignment horizontal="justify"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8" fillId="9" borderId="1" xfId="0" applyFont="1" applyFill="1" applyBorder="1" applyAlignment="1">
      <alignment horizontal="left" vertical="center" wrapText="1"/>
    </xf>
    <xf numFmtId="0" fontId="4" fillId="9" borderId="11" xfId="0" applyFont="1" applyFill="1" applyBorder="1" applyAlignment="1">
      <alignment horizontal="justify" vertical="center" wrapText="1"/>
    </xf>
    <xf numFmtId="0" fontId="8" fillId="9" borderId="11" xfId="0" applyFont="1" applyFill="1" applyBorder="1" applyAlignment="1">
      <alignment horizontal="justify" vertical="center" wrapText="1"/>
    </xf>
    <xf numFmtId="0" fontId="8" fillId="9" borderId="11" xfId="0" applyFont="1" applyFill="1" applyBorder="1" applyAlignment="1">
      <alignment horizontal="center" vertical="center" wrapText="1"/>
    </xf>
    <xf numFmtId="0" fontId="4" fillId="9" borderId="12" xfId="0" applyFont="1" applyFill="1" applyBorder="1" applyAlignment="1">
      <alignment horizontal="center" vertical="center" wrapText="1"/>
    </xf>
    <xf numFmtId="9" fontId="8" fillId="6" borderId="14" xfId="0" applyNumberFormat="1" applyFont="1" applyFill="1" applyBorder="1" applyAlignment="1">
      <alignment horizontal="center" vertical="center" wrapText="1"/>
    </xf>
    <xf numFmtId="169" fontId="8" fillId="6" borderId="1" xfId="11" applyNumberFormat="1" applyFont="1" applyFill="1" applyBorder="1" applyAlignment="1">
      <alignment horizontal="center" vertical="center" wrapText="1"/>
    </xf>
    <xf numFmtId="0" fontId="8" fillId="6" borderId="1" xfId="0" applyFont="1" applyFill="1" applyBorder="1" applyAlignment="1">
      <alignment horizontal="justify" vertical="center" wrapText="1"/>
    </xf>
    <xf numFmtId="0" fontId="8" fillId="6" borderId="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4" fillId="6" borderId="8" xfId="0" applyFont="1" applyFill="1" applyBorder="1" applyAlignment="1">
      <alignment horizontal="center" vertical="center" wrapText="1"/>
    </xf>
    <xf numFmtId="169" fontId="4" fillId="6" borderId="1" xfId="11" applyNumberFormat="1" applyFont="1" applyFill="1" applyBorder="1" applyAlignment="1">
      <alignment horizontal="center" vertical="center" wrapText="1"/>
    </xf>
    <xf numFmtId="169" fontId="4" fillId="6" borderId="2" xfId="11" applyNumberFormat="1" applyFont="1" applyFill="1" applyBorder="1" applyAlignment="1">
      <alignment horizontal="center" vertical="center" wrapText="1"/>
    </xf>
    <xf numFmtId="0" fontId="8" fillId="6" borderId="2" xfId="0" applyFont="1" applyFill="1" applyBorder="1" applyAlignment="1">
      <alignment horizontal="justify" vertical="center" wrapText="1"/>
    </xf>
    <xf numFmtId="0" fontId="8" fillId="6" borderId="2" xfId="0" applyFont="1" applyFill="1" applyBorder="1" applyAlignment="1">
      <alignment horizontal="center" vertical="center" wrapText="1"/>
    </xf>
    <xf numFmtId="0" fontId="8" fillId="6" borderId="15" xfId="0" applyFont="1" applyFill="1" applyBorder="1" applyAlignment="1">
      <alignment horizontal="center" vertical="center" wrapText="1"/>
    </xf>
    <xf numFmtId="9" fontId="8" fillId="7" borderId="13" xfId="0" applyNumberFormat="1" applyFont="1" applyFill="1" applyBorder="1" applyAlignment="1">
      <alignment horizontal="center" vertical="center" wrapText="1"/>
    </xf>
    <xf numFmtId="169" fontId="4" fillId="7" borderId="6" xfId="0" applyNumberFormat="1" applyFont="1" applyFill="1" applyBorder="1" applyAlignment="1">
      <alignment horizontal="center" vertical="center" wrapText="1"/>
    </xf>
    <xf numFmtId="0" fontId="8" fillId="7" borderId="6" xfId="0" applyFont="1" applyFill="1" applyBorder="1" applyAlignment="1">
      <alignment horizontal="justify" vertical="center" wrapText="1"/>
    </xf>
    <xf numFmtId="0" fontId="4" fillId="7" borderId="7" xfId="0" applyFont="1" applyFill="1" applyBorder="1" applyAlignment="1">
      <alignment horizontal="center" vertical="center" wrapText="1"/>
    </xf>
    <xf numFmtId="9" fontId="4" fillId="7" borderId="16" xfId="0" applyNumberFormat="1" applyFont="1" applyFill="1" applyBorder="1" applyAlignment="1">
      <alignment horizontal="center" vertical="center" wrapText="1"/>
    </xf>
    <xf numFmtId="169" fontId="4" fillId="7" borderId="1" xfId="0" applyNumberFormat="1" applyFont="1" applyFill="1" applyBorder="1" applyAlignment="1">
      <alignment horizontal="center" vertical="center" wrapText="1"/>
    </xf>
    <xf numFmtId="0" fontId="8" fillId="7" borderId="1" xfId="0" applyFont="1" applyFill="1" applyBorder="1" applyAlignment="1">
      <alignment horizontal="justify" vertical="center" wrapText="1"/>
    </xf>
    <xf numFmtId="0" fontId="4" fillId="7" borderId="8" xfId="0" applyFont="1" applyFill="1" applyBorder="1" applyAlignment="1">
      <alignment horizontal="center" vertical="center" wrapText="1"/>
    </xf>
    <xf numFmtId="9" fontId="8" fillId="7" borderId="16" xfId="0" applyNumberFormat="1" applyFont="1" applyFill="1" applyBorder="1" applyAlignment="1">
      <alignment horizontal="center" vertical="center" wrapText="1"/>
    </xf>
    <xf numFmtId="0" fontId="8" fillId="7" borderId="1" xfId="0" applyFont="1" applyFill="1" applyBorder="1" applyAlignment="1">
      <alignment vertical="center" wrapText="1"/>
    </xf>
    <xf numFmtId="169" fontId="4" fillId="12" borderId="6" xfId="0" applyNumberFormat="1" applyFont="1" applyFill="1" applyBorder="1" applyAlignment="1">
      <alignment horizontal="center" vertical="center" wrapText="1"/>
    </xf>
    <xf numFmtId="0" fontId="4" fillId="12" borderId="6" xfId="0" applyNumberFormat="1" applyFont="1" applyFill="1" applyBorder="1" applyAlignment="1">
      <alignment horizontal="justify" vertical="center" wrapText="1"/>
    </xf>
    <xf numFmtId="0" fontId="8" fillId="12" borderId="6" xfId="0" applyFont="1" applyFill="1" applyBorder="1" applyAlignment="1">
      <alignment horizontal="justify" vertical="center" wrapText="1"/>
    </xf>
    <xf numFmtId="0" fontId="8" fillId="12" borderId="6" xfId="0" applyFont="1" applyFill="1" applyBorder="1" applyAlignment="1">
      <alignment horizontal="center" vertical="center" wrapText="1"/>
    </xf>
    <xf numFmtId="0" fontId="4" fillId="12" borderId="7" xfId="0" applyFont="1" applyFill="1" applyBorder="1" applyAlignment="1">
      <alignment horizontal="center" vertical="center" wrapText="1"/>
    </xf>
    <xf numFmtId="169" fontId="4" fillId="12" borderId="1" xfId="0" applyNumberFormat="1" applyFont="1" applyFill="1" applyBorder="1" applyAlignment="1">
      <alignment horizontal="center" vertical="center" wrapText="1"/>
    </xf>
    <xf numFmtId="0" fontId="8" fillId="12" borderId="1" xfId="0" applyFont="1" applyFill="1" applyBorder="1" applyAlignment="1">
      <alignment horizontal="justify" vertical="center" wrapText="1"/>
    </xf>
    <xf numFmtId="0" fontId="4" fillId="12" borderId="1" xfId="0" applyFont="1" applyFill="1" applyBorder="1" applyAlignment="1">
      <alignment horizontal="justify" vertical="center" wrapText="1"/>
    </xf>
    <xf numFmtId="0" fontId="8" fillId="12" borderId="1" xfId="0" applyFont="1" applyFill="1" applyBorder="1" applyAlignment="1">
      <alignment horizontal="center" vertical="center" wrapText="1"/>
    </xf>
    <xf numFmtId="169" fontId="4" fillId="13" borderId="1" xfId="0" applyNumberFormat="1" applyFont="1" applyFill="1" applyBorder="1" applyAlignment="1">
      <alignment horizontal="center" vertical="center" wrapText="1"/>
    </xf>
    <xf numFmtId="0" fontId="8" fillId="13" borderId="1" xfId="0" applyFont="1" applyFill="1" applyBorder="1" applyAlignment="1">
      <alignment horizontal="justify" vertical="center" wrapText="1"/>
    </xf>
    <xf numFmtId="165" fontId="4" fillId="13" borderId="1" xfId="0" applyNumberFormat="1" applyFont="1" applyFill="1" applyBorder="1" applyAlignment="1">
      <alignment horizontal="center" vertical="center" wrapText="1"/>
    </xf>
    <xf numFmtId="0" fontId="4" fillId="13" borderId="8" xfId="0" applyFont="1" applyFill="1" applyBorder="1" applyAlignment="1">
      <alignment horizontal="center" vertical="center" wrapText="1"/>
    </xf>
    <xf numFmtId="169" fontId="4" fillId="14" borderId="1" xfId="0" applyNumberFormat="1" applyFont="1" applyFill="1" applyBorder="1" applyAlignment="1">
      <alignment horizontal="center" vertical="center" wrapText="1"/>
    </xf>
    <xf numFmtId="0" fontId="8" fillId="14" borderId="1" xfId="0" applyFont="1" applyFill="1" applyBorder="1" applyAlignment="1">
      <alignment horizontal="justify" vertical="center" wrapText="1"/>
    </xf>
    <xf numFmtId="0" fontId="8" fillId="14" borderId="1" xfId="0" applyFont="1" applyFill="1" applyBorder="1" applyAlignment="1">
      <alignment horizontal="center" vertical="center" wrapText="1"/>
    </xf>
    <xf numFmtId="0" fontId="4" fillId="14" borderId="8" xfId="0" applyFont="1" applyFill="1" applyBorder="1" applyAlignment="1">
      <alignment horizontal="center" vertical="center" wrapText="1"/>
    </xf>
    <xf numFmtId="169" fontId="4" fillId="15" borderId="1" xfId="11" applyNumberFormat="1" applyFont="1" applyFill="1" applyBorder="1" applyAlignment="1">
      <alignment horizontal="center" vertical="center" wrapText="1"/>
    </xf>
    <xf numFmtId="0" fontId="8" fillId="15" borderId="1" xfId="0" applyFont="1" applyFill="1" applyBorder="1" applyAlignment="1">
      <alignment wrapText="1"/>
    </xf>
    <xf numFmtId="0" fontId="8" fillId="15" borderId="1" xfId="0" applyFont="1" applyFill="1" applyBorder="1" applyAlignment="1">
      <alignment horizontal="justify" vertical="center" wrapText="1"/>
    </xf>
    <xf numFmtId="0" fontId="8" fillId="15" borderId="1"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4" fillId="15" borderId="8" xfId="0" applyFont="1" applyFill="1" applyBorder="1" applyAlignment="1">
      <alignment horizontal="center" vertical="center" wrapText="1"/>
    </xf>
    <xf numFmtId="0" fontId="4" fillId="15" borderId="1" xfId="0" applyFont="1" applyFill="1" applyBorder="1" applyAlignment="1">
      <alignment horizontal="justify" vertical="center" wrapText="1"/>
    </xf>
    <xf numFmtId="169" fontId="4" fillId="15" borderId="1" xfId="0" applyNumberFormat="1" applyFont="1" applyFill="1" applyBorder="1" applyAlignment="1">
      <alignment horizontal="center" vertical="center" wrapText="1"/>
    </xf>
    <xf numFmtId="9" fontId="8" fillId="16" borderId="18" xfId="0" applyNumberFormat="1" applyFont="1" applyFill="1" applyBorder="1" applyAlignment="1">
      <alignment horizontal="center" vertical="center" wrapText="1"/>
    </xf>
    <xf numFmtId="169" fontId="4" fillId="16" borderId="2" xfId="0" applyNumberFormat="1" applyFont="1" applyFill="1" applyBorder="1" applyAlignment="1">
      <alignment horizontal="center" vertical="center" wrapText="1"/>
    </xf>
    <xf numFmtId="0" fontId="8" fillId="16" borderId="2" xfId="0" applyFont="1" applyFill="1" applyBorder="1" applyAlignment="1">
      <alignment horizontal="justify" vertical="center" wrapText="1"/>
    </xf>
    <xf numFmtId="0" fontId="4" fillId="16" borderId="15" xfId="0" applyFont="1" applyFill="1" applyBorder="1" applyAlignment="1">
      <alignment horizontal="center" vertical="top" wrapText="1"/>
    </xf>
    <xf numFmtId="9" fontId="8" fillId="18" borderId="22" xfId="0" applyNumberFormat="1" applyFont="1" applyFill="1" applyBorder="1" applyAlignment="1">
      <alignment horizontal="center" vertical="center" wrapText="1"/>
    </xf>
    <xf numFmtId="169" fontId="4" fillId="18" borderId="5" xfId="0" applyNumberFormat="1" applyFont="1" applyFill="1" applyBorder="1" applyAlignment="1">
      <alignment horizontal="center" vertical="center" wrapText="1"/>
    </xf>
    <xf numFmtId="0" fontId="8" fillId="18" borderId="5" xfId="0" applyFont="1" applyFill="1" applyBorder="1" applyAlignment="1">
      <alignment horizontal="justify" vertical="center" wrapText="1"/>
    </xf>
    <xf numFmtId="0" fontId="8" fillId="18" borderId="5" xfId="0" applyFont="1" applyFill="1" applyBorder="1" applyAlignment="1">
      <alignment horizontal="center" vertical="center" wrapText="1"/>
    </xf>
    <xf numFmtId="167" fontId="4" fillId="18" borderId="5" xfId="84" applyNumberFormat="1" applyFont="1" applyFill="1" applyBorder="1" applyAlignment="1">
      <alignment horizontal="center" vertical="center" wrapText="1"/>
    </xf>
    <xf numFmtId="0" fontId="4" fillId="18" borderId="23" xfId="0" applyFont="1" applyFill="1" applyBorder="1" applyAlignment="1">
      <alignment horizontal="center" vertical="center" wrapText="1"/>
    </xf>
    <xf numFmtId="9" fontId="8" fillId="17" borderId="13" xfId="0" applyNumberFormat="1" applyFont="1" applyFill="1" applyBorder="1" applyAlignment="1">
      <alignment horizontal="center" vertical="center" wrapText="1"/>
    </xf>
    <xf numFmtId="169" fontId="4" fillId="19" borderId="6" xfId="0" applyNumberFormat="1" applyFont="1" applyFill="1" applyBorder="1" applyAlignment="1">
      <alignment horizontal="center" vertical="center" wrapText="1"/>
    </xf>
    <xf numFmtId="0" fontId="8" fillId="19" borderId="6" xfId="0" applyFont="1" applyFill="1" applyBorder="1" applyAlignment="1">
      <alignment horizontal="justify" vertical="center" wrapText="1"/>
    </xf>
    <xf numFmtId="0" fontId="8" fillId="19" borderId="6" xfId="0" applyFont="1" applyFill="1" applyBorder="1" applyAlignment="1">
      <alignment horizontal="center" vertical="center" wrapText="1"/>
    </xf>
    <xf numFmtId="0" fontId="4" fillId="19" borderId="7" xfId="0" applyFont="1" applyFill="1" applyBorder="1" applyAlignment="1">
      <alignment horizontal="center" vertical="center" wrapText="1"/>
    </xf>
    <xf numFmtId="9" fontId="8" fillId="17" borderId="16" xfId="0" applyNumberFormat="1" applyFont="1" applyFill="1" applyBorder="1" applyAlignment="1">
      <alignment horizontal="center" vertical="center" wrapText="1"/>
    </xf>
    <xf numFmtId="169" fontId="4" fillId="19" borderId="1" xfId="0" applyNumberFormat="1" applyFont="1" applyFill="1" applyBorder="1" applyAlignment="1">
      <alignment horizontal="center" vertical="center" wrapText="1"/>
    </xf>
    <xf numFmtId="0" fontId="8" fillId="19" borderId="1" xfId="0" applyFont="1" applyFill="1" applyBorder="1" applyAlignment="1">
      <alignment horizontal="justify" vertical="center" wrapText="1"/>
    </xf>
    <xf numFmtId="0" fontId="8" fillId="19" borderId="1" xfId="0" applyFont="1" applyFill="1" applyBorder="1" applyAlignment="1">
      <alignment horizontal="center" vertical="center" wrapText="1"/>
    </xf>
    <xf numFmtId="0" fontId="4" fillId="19" borderId="8" xfId="0" applyFont="1" applyFill="1" applyBorder="1" applyAlignment="1">
      <alignment horizontal="center" vertical="center" wrapText="1"/>
    </xf>
    <xf numFmtId="9" fontId="8" fillId="17" borderId="17" xfId="0" applyNumberFormat="1" applyFont="1" applyFill="1" applyBorder="1" applyAlignment="1">
      <alignment horizontal="center" vertical="center" wrapText="1"/>
    </xf>
    <xf numFmtId="169" fontId="4" fillId="19" borderId="11" xfId="0" applyNumberFormat="1" applyFont="1" applyFill="1" applyBorder="1" applyAlignment="1">
      <alignment horizontal="center" vertical="center" wrapText="1"/>
    </xf>
    <xf numFmtId="0" fontId="8" fillId="19" borderId="11" xfId="0" applyFont="1" applyFill="1" applyBorder="1" applyAlignment="1">
      <alignment horizontal="justify" vertical="center" wrapText="1"/>
    </xf>
    <xf numFmtId="0" fontId="8"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9" fontId="8" fillId="21" borderId="19" xfId="0" applyNumberFormat="1" applyFont="1" applyFill="1" applyBorder="1" applyAlignment="1">
      <alignment horizontal="center" vertical="center" wrapText="1"/>
    </xf>
    <xf numFmtId="0" fontId="4" fillId="6" borderId="24" xfId="0" applyFont="1" applyFill="1" applyBorder="1" applyAlignment="1">
      <alignment horizontal="center" vertical="center" wrapText="1"/>
    </xf>
    <xf numFmtId="0" fontId="15" fillId="5" borderId="2" xfId="0" applyFont="1" applyFill="1" applyBorder="1" applyAlignment="1">
      <alignment horizontal="center" vertical="center" wrapText="1"/>
    </xf>
    <xf numFmtId="164" fontId="4" fillId="2" borderId="0" xfId="84" applyFont="1" applyFill="1" applyBorder="1" applyAlignment="1">
      <alignment horizontal="center" vertical="center" wrapText="1"/>
    </xf>
    <xf numFmtId="0" fontId="4" fillId="8" borderId="6" xfId="0" applyFont="1" applyFill="1" applyBorder="1" applyAlignment="1">
      <alignment horizontal="justify" vertical="center" wrapText="1"/>
    </xf>
    <xf numFmtId="0" fontId="6" fillId="5" borderId="27" xfId="0" applyFont="1" applyFill="1" applyBorder="1" applyAlignment="1">
      <alignment horizontal="center" vertical="center" wrapText="1"/>
    </xf>
    <xf numFmtId="0" fontId="4" fillId="21" borderId="31" xfId="0" applyFont="1" applyFill="1" applyBorder="1" applyAlignment="1">
      <alignment horizontal="center" vertical="center" wrapText="1"/>
    </xf>
    <xf numFmtId="169" fontId="4" fillId="14" borderId="1" xfId="11" applyNumberFormat="1" applyFont="1" applyFill="1" applyBorder="1" applyAlignment="1">
      <alignment horizontal="center" vertical="center" wrapText="1"/>
    </xf>
    <xf numFmtId="166" fontId="4" fillId="14" borderId="1" xfId="0" applyNumberFormat="1" applyFont="1" applyFill="1" applyBorder="1" applyAlignment="1">
      <alignment vertical="center" wrapText="1"/>
    </xf>
    <xf numFmtId="0" fontId="4" fillId="15" borderId="8" xfId="0" applyFont="1" applyFill="1" applyBorder="1" applyAlignment="1">
      <alignment horizontal="left" vertical="top" wrapText="1"/>
    </xf>
    <xf numFmtId="164" fontId="4" fillId="21" borderId="20" xfId="84" applyFont="1" applyFill="1" applyBorder="1" applyAlignment="1">
      <alignment horizontal="center" vertical="center" wrapText="1"/>
    </xf>
    <xf numFmtId="165" fontId="4" fillId="0" borderId="0" xfId="0" applyNumberFormat="1" applyFont="1" applyAlignment="1">
      <alignment horizontal="center" vertical="center" wrapText="1"/>
    </xf>
    <xf numFmtId="0" fontId="4" fillId="2" borderId="0" xfId="0" applyFont="1" applyFill="1" applyBorder="1" applyAlignment="1">
      <alignment horizontal="center" vertical="center" wrapText="1"/>
    </xf>
    <xf numFmtId="0" fontId="4" fillId="15" borderId="1" xfId="0" applyFont="1" applyFill="1" applyBorder="1" applyAlignment="1">
      <alignment vertical="center" wrapText="1"/>
    </xf>
    <xf numFmtId="0" fontId="8" fillId="16"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9" borderId="6"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4" fillId="19" borderId="11" xfId="0" applyFont="1" applyFill="1" applyBorder="1" applyAlignment="1">
      <alignment horizontal="center" vertical="center" wrapText="1"/>
    </xf>
    <xf numFmtId="165" fontId="4" fillId="12" borderId="6" xfId="0" applyNumberFormat="1" applyFont="1" applyFill="1" applyBorder="1" applyAlignment="1">
      <alignment horizontal="center" vertical="center" wrapText="1"/>
    </xf>
    <xf numFmtId="165" fontId="4" fillId="12" borderId="1" xfId="0" applyNumberFormat="1" applyFont="1" applyFill="1" applyBorder="1" applyAlignment="1">
      <alignment horizontal="center" vertical="center" wrapText="1"/>
    </xf>
    <xf numFmtId="165" fontId="4" fillId="15" borderId="1" xfId="0" applyNumberFormat="1" applyFont="1" applyFill="1" applyBorder="1" applyAlignment="1">
      <alignment horizontal="center" vertical="center" wrapText="1"/>
    </xf>
    <xf numFmtId="165" fontId="4" fillId="14" borderId="1" xfId="0" applyNumberFormat="1" applyFont="1" applyFill="1" applyBorder="1" applyAlignment="1">
      <alignment horizontal="center" vertical="center" wrapText="1"/>
    </xf>
    <xf numFmtId="0" fontId="4" fillId="19" borderId="6" xfId="0" applyFont="1" applyFill="1" applyBorder="1" applyAlignment="1">
      <alignment horizontal="center" vertical="center" wrapText="1"/>
    </xf>
    <xf numFmtId="0" fontId="4" fillId="19" borderId="1" xfId="0" applyFont="1" applyFill="1" applyBorder="1" applyAlignment="1">
      <alignment horizontal="center" vertical="center" wrapText="1"/>
    </xf>
    <xf numFmtId="0" fontId="4" fillId="19" borderId="11" xfId="0" applyFont="1" applyFill="1" applyBorder="1" applyAlignment="1">
      <alignment horizontal="center" vertical="center" wrapText="1"/>
    </xf>
    <xf numFmtId="0" fontId="4" fillId="19" borderId="1" xfId="0" applyFont="1" applyFill="1" applyBorder="1"/>
    <xf numFmtId="0" fontId="4" fillId="19" borderId="11" xfId="0" applyFont="1" applyFill="1" applyBorder="1"/>
    <xf numFmtId="0" fontId="4" fillId="16" borderId="2"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10" fillId="0" borderId="0"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17" borderId="24" xfId="0" applyFont="1" applyFill="1" applyBorder="1" applyAlignment="1">
      <alignment horizontal="center" vertical="center" wrapText="1"/>
    </xf>
    <xf numFmtId="0" fontId="7" fillId="17" borderId="25" xfId="0" applyFont="1" applyFill="1" applyBorder="1" applyAlignment="1">
      <alignment horizontal="center" vertical="center" wrapText="1"/>
    </xf>
    <xf numFmtId="0" fontId="8" fillId="16" borderId="2" xfId="0" applyFont="1" applyFill="1" applyBorder="1" applyAlignment="1">
      <alignment horizontal="center" vertical="center" wrapText="1"/>
    </xf>
    <xf numFmtId="166" fontId="4" fillId="12" borderId="6" xfId="0" applyNumberFormat="1" applyFont="1" applyFill="1" applyBorder="1" applyAlignment="1">
      <alignment horizontal="center" vertical="center" wrapText="1"/>
    </xf>
    <xf numFmtId="166" fontId="4" fillId="12" borderId="1" xfId="0" applyNumberFormat="1" applyFont="1" applyFill="1" applyBorder="1" applyAlignment="1">
      <alignment horizontal="center" vertical="center" wrapText="1"/>
    </xf>
    <xf numFmtId="0" fontId="4" fillId="12" borderId="6" xfId="0" applyFont="1" applyFill="1" applyBorder="1" applyAlignment="1">
      <alignment horizontal="center" vertical="center" textRotation="90" wrapText="1"/>
    </xf>
    <xf numFmtId="0" fontId="4" fillId="12" borderId="1" xfId="0" applyFont="1" applyFill="1" applyBorder="1" applyAlignment="1">
      <alignment horizontal="center" vertical="center" textRotation="90" wrapText="1"/>
    </xf>
    <xf numFmtId="166" fontId="4" fillId="16" borderId="2" xfId="0" applyNumberFormat="1" applyFont="1" applyFill="1" applyBorder="1" applyAlignment="1">
      <alignment horizontal="center" vertical="center" wrapText="1"/>
    </xf>
    <xf numFmtId="169" fontId="4" fillId="9" borderId="3" xfId="0" applyNumberFormat="1" applyFont="1" applyFill="1" applyBorder="1" applyAlignment="1">
      <alignment horizontal="center" vertical="center" wrapText="1"/>
    </xf>
    <xf numFmtId="0" fontId="4" fillId="9" borderId="3" xfId="0" applyFont="1" applyFill="1" applyBorder="1" applyAlignment="1">
      <alignment horizontal="justify" vertical="center" wrapText="1"/>
    </xf>
    <xf numFmtId="0" fontId="8" fillId="9" borderId="3" xfId="0" applyFont="1" applyFill="1" applyBorder="1" applyAlignment="1">
      <alignment horizontal="justify" vertical="center" wrapText="1"/>
    </xf>
    <xf numFmtId="0" fontId="4" fillId="9" borderId="3"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4" fillId="8" borderId="6" xfId="0" applyFont="1" applyFill="1" applyBorder="1" applyAlignment="1">
      <alignment horizontal="center" vertical="center" wrapText="1"/>
    </xf>
    <xf numFmtId="169" fontId="8" fillId="6" borderId="3" xfId="0" applyNumberFormat="1" applyFont="1" applyFill="1" applyBorder="1" applyAlignment="1">
      <alignment horizontal="center" vertical="center" wrapText="1"/>
    </xf>
    <xf numFmtId="0" fontId="8" fillId="6" borderId="3" xfId="0" applyFont="1" applyFill="1" applyBorder="1" applyAlignment="1">
      <alignment horizontal="justify" vertical="center" wrapText="1"/>
    </xf>
    <xf numFmtId="0" fontId="8" fillId="6" borderId="3"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1" xfId="0" applyFont="1" applyFill="1" applyBorder="1" applyAlignment="1">
      <alignment horizontal="center" vertical="center" wrapText="1"/>
    </xf>
    <xf numFmtId="169" fontId="8"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166" fontId="4" fillId="6" borderId="1" xfId="0" applyNumberFormat="1" applyFont="1" applyFill="1" applyBorder="1" applyAlignment="1">
      <alignment vertical="center" wrapText="1"/>
    </xf>
    <xf numFmtId="0" fontId="4" fillId="6" borderId="1" xfId="0" applyFont="1" applyFill="1" applyBorder="1" applyAlignment="1">
      <alignment horizontal="center" vertical="center" wrapText="1"/>
    </xf>
    <xf numFmtId="165" fontId="8" fillId="6" borderId="1" xfId="0" applyNumberFormat="1" applyFont="1" applyFill="1" applyBorder="1" applyAlignment="1">
      <alignment horizontal="center" vertical="center" wrapText="1"/>
    </xf>
    <xf numFmtId="9" fontId="8" fillId="6" borderId="16" xfId="0" applyNumberFormat="1" applyFont="1" applyFill="1" applyBorder="1" applyAlignment="1">
      <alignment horizontal="center" vertical="center" wrapText="1"/>
    </xf>
    <xf numFmtId="0" fontId="4" fillId="6" borderId="3" xfId="0" applyFont="1" applyFill="1" applyBorder="1" applyAlignment="1">
      <alignment horizontal="center" vertical="center" wrapText="1"/>
    </xf>
    <xf numFmtId="0" fontId="8" fillId="6" borderId="3" xfId="0" applyFont="1" applyFill="1" applyBorder="1" applyAlignment="1">
      <alignment horizontal="center" vertical="center" textRotation="90" wrapText="1"/>
    </xf>
    <xf numFmtId="0" fontId="4" fillId="6" borderId="3" xfId="0" applyFont="1" applyFill="1" applyBorder="1" applyAlignment="1">
      <alignment horizontal="center" vertical="center" wrapText="1"/>
    </xf>
    <xf numFmtId="165" fontId="8" fillId="6" borderId="3" xfId="0"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textRotation="90" wrapText="1"/>
    </xf>
    <xf numFmtId="166" fontId="4" fillId="9" borderId="1" xfId="0" applyNumberFormat="1" applyFont="1" applyFill="1" applyBorder="1" applyAlignment="1">
      <alignment vertical="center" wrapText="1"/>
    </xf>
    <xf numFmtId="165" fontId="4" fillId="9" borderId="1" xfId="0" applyNumberFormat="1" applyFont="1" applyFill="1" applyBorder="1" applyAlignment="1">
      <alignment horizontal="center" vertical="center" wrapText="1"/>
    </xf>
    <xf numFmtId="9" fontId="8" fillId="9" borderId="16" xfId="0" applyNumberFormat="1" applyFont="1" applyFill="1" applyBorder="1" applyAlignment="1">
      <alignment horizontal="center" vertical="center" wrapText="1"/>
    </xf>
    <xf numFmtId="9" fontId="8" fillId="9" borderId="17" xfId="0" applyNumberFormat="1"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11" xfId="0" applyFont="1" applyFill="1" applyBorder="1" applyAlignment="1">
      <alignment horizontal="center" vertical="center" textRotation="90" wrapText="1"/>
    </xf>
    <xf numFmtId="166" fontId="4" fillId="9" borderId="11" xfId="0" applyNumberFormat="1" applyFont="1" applyFill="1" applyBorder="1" applyAlignment="1">
      <alignment vertical="center" wrapText="1"/>
    </xf>
    <xf numFmtId="165" fontId="4" fillId="9" borderId="11" xfId="0" applyNumberFormat="1"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3" xfId="0" applyFont="1" applyFill="1" applyBorder="1" applyAlignment="1">
      <alignment horizontal="center" vertical="center" textRotation="90" wrapText="1"/>
    </xf>
    <xf numFmtId="166" fontId="4" fillId="9" borderId="3" xfId="0" applyNumberFormat="1" applyFont="1" applyFill="1" applyBorder="1" applyAlignment="1">
      <alignment vertical="center" wrapText="1"/>
    </xf>
    <xf numFmtId="165" fontId="4" fillId="9" borderId="3" xfId="0" applyNumberFormat="1"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textRotation="90" wrapText="1"/>
    </xf>
    <xf numFmtId="166" fontId="4" fillId="8" borderId="1" xfId="0" applyNumberFormat="1" applyFont="1" applyFill="1" applyBorder="1" applyAlignment="1">
      <alignment vertical="center" wrapText="1"/>
    </xf>
    <xf numFmtId="165" fontId="4" fillId="8" borderId="1" xfId="0" applyNumberFormat="1"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8" borderId="6" xfId="0" applyFont="1" applyFill="1" applyBorder="1" applyAlignment="1">
      <alignment horizontal="center" vertical="center" textRotation="90" wrapText="1"/>
    </xf>
    <xf numFmtId="166" fontId="4" fillId="8" borderId="6" xfId="0" applyNumberFormat="1" applyFont="1" applyFill="1" applyBorder="1" applyAlignment="1">
      <alignment vertical="center" wrapText="1"/>
    </xf>
    <xf numFmtId="165" fontId="4" fillId="8" borderId="6" xfId="0" applyNumberFormat="1" applyFont="1" applyFill="1" applyBorder="1" applyAlignment="1">
      <alignment horizontal="center" vertical="center" wrapText="1"/>
    </xf>
    <xf numFmtId="9" fontId="8" fillId="8" borderId="16" xfId="0" applyNumberFormat="1" applyFont="1" applyFill="1" applyBorder="1" applyAlignment="1">
      <alignment horizontal="center" vertical="center" wrapText="1"/>
    </xf>
    <xf numFmtId="9" fontId="8" fillId="8" borderId="17" xfId="0" applyNumberFormat="1"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11" xfId="0" applyFont="1" applyFill="1" applyBorder="1" applyAlignment="1">
      <alignment horizontal="center" vertical="center" textRotation="90" wrapText="1"/>
    </xf>
    <xf numFmtId="166" fontId="4" fillId="8" borderId="11" xfId="0" applyNumberFormat="1" applyFont="1" applyFill="1" applyBorder="1" applyAlignment="1">
      <alignment vertical="center" wrapText="1"/>
    </xf>
    <xf numFmtId="165" fontId="4" fillId="8" borderId="11" xfId="0" applyNumberFormat="1" applyFont="1" applyFill="1" applyBorder="1" applyAlignment="1">
      <alignment horizontal="center" vertical="center" wrapText="1"/>
    </xf>
    <xf numFmtId="9" fontId="8" fillId="6" borderId="18" xfId="0" applyNumberFormat="1" applyFont="1" applyFill="1" applyBorder="1" applyAlignment="1">
      <alignment horizontal="center" vertical="center" wrapText="1"/>
    </xf>
    <xf numFmtId="0" fontId="4" fillId="6" borderId="2" xfId="0" applyFont="1" applyFill="1" applyBorder="1" applyAlignment="1">
      <alignment horizontal="center" vertical="center" wrapText="1"/>
    </xf>
    <xf numFmtId="0" fontId="8" fillId="6" borderId="2" xfId="0" applyFont="1" applyFill="1" applyBorder="1" applyAlignment="1">
      <alignment horizontal="center" vertical="center" textRotation="90" wrapText="1"/>
    </xf>
    <xf numFmtId="166" fontId="4" fillId="6" borderId="2" xfId="0" applyNumberFormat="1" applyFont="1" applyFill="1" applyBorder="1" applyAlignment="1">
      <alignment vertical="center" wrapText="1"/>
    </xf>
    <xf numFmtId="0" fontId="4" fillId="6" borderId="2" xfId="0" applyFont="1" applyFill="1" applyBorder="1" applyAlignment="1">
      <alignment horizontal="center" vertical="center" wrapText="1"/>
    </xf>
    <xf numFmtId="165" fontId="8" fillId="6" borderId="2"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center" vertical="center" textRotation="90" wrapText="1"/>
    </xf>
    <xf numFmtId="165" fontId="4" fillId="7" borderId="1" xfId="0" applyNumberFormat="1" applyFont="1" applyFill="1" applyBorder="1" applyAlignment="1">
      <alignment horizontal="center" vertical="center" wrapText="1"/>
    </xf>
    <xf numFmtId="9" fontId="4" fillId="7" borderId="1" xfId="0" applyNumberFormat="1"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6" xfId="0" applyFont="1" applyFill="1" applyBorder="1" applyAlignment="1">
      <alignment horizontal="center" vertical="center" textRotation="90" wrapText="1"/>
    </xf>
    <xf numFmtId="165" fontId="4" fillId="7" borderId="6" xfId="0" applyNumberFormat="1" applyFont="1" applyFill="1" applyBorder="1" applyAlignment="1">
      <alignment horizontal="center" vertical="center" wrapText="1"/>
    </xf>
    <xf numFmtId="9" fontId="8" fillId="7" borderId="17" xfId="0" applyNumberFormat="1" applyFont="1" applyFill="1" applyBorder="1" applyAlignment="1">
      <alignment horizontal="center" vertical="center" wrapText="1"/>
    </xf>
    <xf numFmtId="0" fontId="4" fillId="7" borderId="11" xfId="0" applyFont="1" applyFill="1" applyBorder="1" applyAlignment="1">
      <alignment horizontal="center" vertical="center" wrapText="1"/>
    </xf>
    <xf numFmtId="169" fontId="4" fillId="7" borderId="11" xfId="0" applyNumberFormat="1" applyFont="1" applyFill="1" applyBorder="1" applyAlignment="1">
      <alignment horizontal="center" vertical="center" wrapText="1"/>
    </xf>
    <xf numFmtId="0" fontId="8" fillId="7" borderId="11" xfId="0" applyFont="1" applyFill="1" applyBorder="1" applyAlignment="1">
      <alignment horizontal="justify" vertical="center" wrapText="1"/>
    </xf>
    <xf numFmtId="0" fontId="4" fillId="7" borderId="11" xfId="0" applyFont="1" applyFill="1" applyBorder="1" applyAlignment="1">
      <alignment horizontal="center" vertical="center" wrapText="1"/>
    </xf>
    <xf numFmtId="0" fontId="4" fillId="7" borderId="11" xfId="0" applyFont="1" applyFill="1" applyBorder="1" applyAlignment="1">
      <alignment horizontal="center" vertical="center" textRotation="90" wrapText="1"/>
    </xf>
    <xf numFmtId="166" fontId="4" fillId="7" borderId="11" xfId="0" applyNumberFormat="1" applyFont="1" applyFill="1" applyBorder="1" applyAlignment="1">
      <alignment vertical="center" wrapText="1"/>
    </xf>
    <xf numFmtId="0" fontId="8" fillId="7" borderId="11" xfId="0" applyFont="1" applyFill="1" applyBorder="1" applyAlignment="1">
      <alignment vertical="center" wrapText="1"/>
    </xf>
    <xf numFmtId="165" fontId="4" fillId="7" borderId="11" xfId="0" applyNumberFormat="1" applyFont="1" applyFill="1" applyBorder="1" applyAlignment="1">
      <alignment horizontal="center" vertical="center" wrapText="1"/>
    </xf>
    <xf numFmtId="0" fontId="4" fillId="7" borderId="12" xfId="0" applyFont="1" applyFill="1" applyBorder="1" applyAlignment="1">
      <alignment horizontal="center" vertical="center" wrapText="1"/>
    </xf>
    <xf numFmtId="9" fontId="8" fillId="10" borderId="19" xfId="0" applyNumberFormat="1" applyFont="1" applyFill="1" applyBorder="1" applyAlignment="1">
      <alignment horizontal="center" vertical="center" wrapText="1"/>
    </xf>
    <xf numFmtId="0" fontId="4" fillId="10" borderId="20" xfId="0" applyFont="1" applyFill="1" applyBorder="1" applyAlignment="1">
      <alignment vertical="center" wrapText="1"/>
    </xf>
    <xf numFmtId="0" fontId="4" fillId="10" borderId="20" xfId="0" applyFont="1" applyFill="1" applyBorder="1" applyAlignment="1">
      <alignment horizontal="center" vertical="center" wrapText="1"/>
    </xf>
    <xf numFmtId="169" fontId="8" fillId="10" borderId="20" xfId="11" applyNumberFormat="1" applyFont="1" applyFill="1" applyBorder="1" applyAlignment="1">
      <alignment horizontal="center" vertical="center" wrapText="1"/>
    </xf>
    <xf numFmtId="0" fontId="8" fillId="10" borderId="20" xfId="0" applyFont="1" applyFill="1" applyBorder="1" applyAlignment="1">
      <alignment horizontal="justify" vertical="center" wrapText="1"/>
    </xf>
    <xf numFmtId="0" fontId="8" fillId="10" borderId="20" xfId="0" applyFont="1" applyFill="1" applyBorder="1" applyAlignment="1">
      <alignment horizontal="center" vertical="center" wrapText="1"/>
    </xf>
    <xf numFmtId="0" fontId="4" fillId="10" borderId="31" xfId="0" applyFont="1" applyFill="1" applyBorder="1" applyAlignment="1">
      <alignment horizontal="center" vertical="center" wrapText="1"/>
    </xf>
    <xf numFmtId="166" fontId="4" fillId="10" borderId="20" xfId="0" applyNumberFormat="1" applyFont="1" applyFill="1" applyBorder="1" applyAlignment="1">
      <alignment horizontal="center" vertical="center" wrapText="1"/>
    </xf>
    <xf numFmtId="165" fontId="8" fillId="10" borderId="20" xfId="0" applyNumberFormat="1" applyFont="1" applyFill="1" applyBorder="1" applyAlignment="1">
      <alignment horizontal="center" vertical="center" wrapText="1"/>
    </xf>
    <xf numFmtId="0" fontId="8" fillId="10" borderId="21" xfId="0" applyFont="1" applyFill="1" applyBorder="1" applyAlignment="1">
      <alignment horizontal="center" vertical="center" wrapText="1"/>
    </xf>
    <xf numFmtId="0" fontId="7" fillId="11" borderId="35" xfId="0" applyFont="1" applyFill="1" applyBorder="1" applyAlignment="1">
      <alignment horizontal="center" vertical="center" wrapText="1"/>
    </xf>
    <xf numFmtId="0" fontId="0" fillId="0" borderId="36" xfId="0" applyBorder="1"/>
    <xf numFmtId="9" fontId="8" fillId="12" borderId="13" xfId="0" applyNumberFormat="1" applyFont="1" applyFill="1" applyBorder="1" applyAlignment="1">
      <alignment horizontal="center" vertical="center" wrapText="1"/>
    </xf>
    <xf numFmtId="9" fontId="8" fillId="12" borderId="16" xfId="0" applyNumberFormat="1" applyFont="1" applyFill="1" applyBorder="1" applyAlignment="1">
      <alignment horizontal="center" vertical="center" wrapText="1"/>
    </xf>
    <xf numFmtId="9" fontId="8" fillId="12" borderId="17" xfId="0" applyNumberFormat="1" applyFont="1" applyFill="1" applyBorder="1" applyAlignment="1">
      <alignment horizontal="center" vertical="center" wrapText="1"/>
    </xf>
    <xf numFmtId="0" fontId="4" fillId="12" borderId="11" xfId="0" applyFont="1" applyFill="1" applyBorder="1" applyAlignment="1">
      <alignment horizontal="center" vertical="center" wrapText="1"/>
    </xf>
    <xf numFmtId="169" fontId="4" fillId="12" borderId="11" xfId="0" applyNumberFormat="1" applyFont="1" applyFill="1" applyBorder="1" applyAlignment="1">
      <alignment horizontal="center" vertical="center" wrapText="1"/>
    </xf>
    <xf numFmtId="0" fontId="4" fillId="12" borderId="11" xfId="0" applyFont="1" applyFill="1" applyBorder="1" applyAlignment="1">
      <alignment horizontal="justify" vertical="center" wrapText="1"/>
    </xf>
    <xf numFmtId="0" fontId="4" fillId="12" borderId="11" xfId="0" applyFont="1" applyFill="1" applyBorder="1" applyAlignment="1">
      <alignment horizontal="center" vertical="center" wrapText="1"/>
    </xf>
    <xf numFmtId="0" fontId="4" fillId="12" borderId="11" xfId="0" applyFont="1" applyFill="1" applyBorder="1" applyAlignment="1">
      <alignment horizontal="center" vertical="center" textRotation="90" wrapText="1"/>
    </xf>
    <xf numFmtId="0" fontId="8" fillId="12" borderId="11" xfId="0" applyFont="1" applyFill="1" applyBorder="1" applyAlignment="1">
      <alignment horizontal="center" vertical="center" wrapText="1"/>
    </xf>
    <xf numFmtId="166" fontId="4" fillId="12" borderId="11" xfId="0" applyNumberFormat="1" applyFont="1" applyFill="1" applyBorder="1" applyAlignment="1">
      <alignment horizontal="center" vertical="center" wrapText="1"/>
    </xf>
    <xf numFmtId="165" fontId="4" fillId="12" borderId="11" xfId="0" applyNumberFormat="1" applyFont="1" applyFill="1" applyBorder="1" applyAlignment="1">
      <alignment horizontal="center" vertical="center" wrapText="1"/>
    </xf>
    <xf numFmtId="0" fontId="4" fillId="12" borderId="12" xfId="0" applyFont="1" applyFill="1" applyBorder="1" applyAlignment="1">
      <alignment horizontal="center" vertical="center" wrapText="1"/>
    </xf>
    <xf numFmtId="9" fontId="8" fillId="13" borderId="13" xfId="0" applyNumberFormat="1" applyFont="1" applyFill="1" applyBorder="1" applyAlignment="1">
      <alignment horizontal="center" vertical="center" wrapText="1"/>
    </xf>
    <xf numFmtId="0" fontId="4" fillId="13" borderId="6" xfId="0" applyFont="1" applyFill="1" applyBorder="1" applyAlignment="1">
      <alignment horizontal="center" vertical="center" wrapText="1"/>
    </xf>
    <xf numFmtId="169" fontId="4" fillId="13" borderId="6" xfId="0" applyNumberFormat="1" applyFont="1" applyFill="1" applyBorder="1" applyAlignment="1">
      <alignment horizontal="center" vertical="center" wrapText="1"/>
    </xf>
    <xf numFmtId="0" fontId="8" fillId="13" borderId="6" xfId="0" applyFont="1" applyFill="1" applyBorder="1" applyAlignment="1">
      <alignment horizontal="justify" vertical="center" wrapText="1"/>
    </xf>
    <xf numFmtId="0" fontId="4" fillId="13" borderId="6" xfId="0" applyFont="1" applyFill="1" applyBorder="1" applyAlignment="1">
      <alignment horizontal="center" vertical="center" wrapText="1"/>
    </xf>
    <xf numFmtId="166" fontId="4" fillId="13" borderId="6" xfId="0" applyNumberFormat="1" applyFont="1" applyFill="1" applyBorder="1" applyAlignment="1">
      <alignment horizontal="center" vertical="center" wrapText="1"/>
    </xf>
    <xf numFmtId="165" fontId="4" fillId="13" borderId="6" xfId="0" applyNumberFormat="1" applyFont="1" applyFill="1" applyBorder="1" applyAlignment="1">
      <alignment horizontal="center" vertical="center" wrapText="1"/>
    </xf>
    <xf numFmtId="0" fontId="4" fillId="13" borderId="7" xfId="0" applyFont="1" applyFill="1" applyBorder="1" applyAlignment="1">
      <alignment horizontal="center" vertical="center" wrapText="1"/>
    </xf>
    <xf numFmtId="9" fontId="8" fillId="13" borderId="16" xfId="0" applyNumberFormat="1" applyFont="1" applyFill="1" applyBorder="1" applyAlignment="1">
      <alignment horizontal="center" vertical="center" wrapText="1"/>
    </xf>
    <xf numFmtId="9" fontId="8" fillId="13" borderId="17" xfId="0" applyNumberFormat="1" applyFont="1" applyFill="1" applyBorder="1" applyAlignment="1">
      <alignment horizontal="center" vertical="center" wrapText="1"/>
    </xf>
    <xf numFmtId="0" fontId="4" fillId="13" borderId="11" xfId="0" applyFont="1" applyFill="1" applyBorder="1" applyAlignment="1">
      <alignment horizontal="center" vertical="center" wrapText="1"/>
    </xf>
    <xf numFmtId="169" fontId="4" fillId="13" borderId="11" xfId="0" applyNumberFormat="1" applyFont="1" applyFill="1" applyBorder="1" applyAlignment="1">
      <alignment horizontal="center" vertical="center" wrapText="1"/>
    </xf>
    <xf numFmtId="0" fontId="8" fillId="13" borderId="11" xfId="0" applyFont="1" applyFill="1" applyBorder="1" applyAlignment="1">
      <alignment horizontal="justify" vertical="center" wrapText="1"/>
    </xf>
    <xf numFmtId="0" fontId="4" fillId="13" borderId="11" xfId="0" applyFont="1" applyFill="1" applyBorder="1" applyAlignment="1">
      <alignment horizontal="center" vertical="center" wrapText="1"/>
    </xf>
    <xf numFmtId="0" fontId="8" fillId="13" borderId="11" xfId="0" applyFont="1" applyFill="1" applyBorder="1" applyAlignment="1">
      <alignment horizontal="center" vertical="center" wrapText="1"/>
    </xf>
    <xf numFmtId="9" fontId="4" fillId="13" borderId="11" xfId="84" applyNumberFormat="1" applyFont="1" applyFill="1" applyBorder="1" applyAlignment="1">
      <alignment horizontal="center" vertical="center" wrapText="1"/>
    </xf>
    <xf numFmtId="166" fontId="4" fillId="13" borderId="11" xfId="0" applyNumberFormat="1" applyFont="1" applyFill="1" applyBorder="1" applyAlignment="1">
      <alignment horizontal="center" vertical="center" wrapText="1"/>
    </xf>
    <xf numFmtId="165" fontId="4" fillId="13" borderId="11" xfId="0" applyNumberFormat="1"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4" borderId="6" xfId="0" applyFont="1" applyFill="1" applyBorder="1" applyAlignment="1">
      <alignment horizontal="center" vertical="center" wrapText="1"/>
    </xf>
    <xf numFmtId="169" fontId="4" fillId="14" borderId="6" xfId="0" applyNumberFormat="1" applyFont="1" applyFill="1" applyBorder="1" applyAlignment="1">
      <alignment horizontal="center" vertical="center" wrapText="1"/>
    </xf>
    <xf numFmtId="0" fontId="8" fillId="14" borderId="6" xfId="0" applyFont="1" applyFill="1" applyBorder="1" applyAlignment="1">
      <alignment horizontal="justify" vertical="center" wrapText="1"/>
    </xf>
    <xf numFmtId="0" fontId="4" fillId="14" borderId="6" xfId="0" applyFont="1" applyFill="1" applyBorder="1" applyAlignment="1">
      <alignment horizontal="center" vertical="center" wrapText="1"/>
    </xf>
    <xf numFmtId="0" fontId="8" fillId="14" borderId="6" xfId="0" applyFont="1" applyFill="1" applyBorder="1" applyAlignment="1">
      <alignment horizontal="center" vertical="center" wrapText="1"/>
    </xf>
    <xf numFmtId="166" fontId="4" fillId="14" borderId="6" xfId="0" applyNumberFormat="1" applyFont="1" applyFill="1" applyBorder="1" applyAlignment="1">
      <alignment horizontal="center" vertical="center" wrapText="1"/>
    </xf>
    <xf numFmtId="165" fontId="4" fillId="14" borderId="6" xfId="0" applyNumberFormat="1" applyFont="1" applyFill="1" applyBorder="1" applyAlignment="1">
      <alignment horizontal="center" vertical="center" wrapText="1"/>
    </xf>
    <xf numFmtId="0" fontId="4" fillId="14" borderId="7" xfId="0" applyFont="1" applyFill="1" applyBorder="1" applyAlignment="1">
      <alignment horizontal="center" vertical="center" wrapText="1"/>
    </xf>
    <xf numFmtId="9" fontId="8" fillId="14" borderId="16" xfId="0" applyNumberFormat="1" applyFont="1" applyFill="1" applyBorder="1" applyAlignment="1">
      <alignment horizontal="center" vertical="center" wrapText="1"/>
    </xf>
    <xf numFmtId="9" fontId="8" fillId="14" borderId="18" xfId="0" applyNumberFormat="1" applyFont="1" applyFill="1" applyBorder="1" applyAlignment="1">
      <alignment horizontal="center" vertical="center" wrapText="1"/>
    </xf>
    <xf numFmtId="0" fontId="4" fillId="14" borderId="2" xfId="0" applyFont="1" applyFill="1" applyBorder="1" applyAlignment="1">
      <alignment horizontal="center" vertical="center" wrapText="1"/>
    </xf>
    <xf numFmtId="169" fontId="4" fillId="14" borderId="2" xfId="0" applyNumberFormat="1" applyFont="1" applyFill="1" applyBorder="1" applyAlignment="1">
      <alignment horizontal="center" vertical="center" wrapText="1"/>
    </xf>
    <xf numFmtId="0" fontId="8" fillId="14" borderId="2" xfId="0" applyFont="1" applyFill="1" applyBorder="1" applyAlignment="1">
      <alignment horizontal="justify" vertical="center" wrapText="1"/>
    </xf>
    <xf numFmtId="0" fontId="4" fillId="14" borderId="2" xfId="0" applyFont="1" applyFill="1" applyBorder="1" applyAlignment="1">
      <alignment horizontal="center" vertical="center" wrapText="1"/>
    </xf>
    <xf numFmtId="0" fontId="8" fillId="14" borderId="2" xfId="0" applyFont="1" applyFill="1" applyBorder="1" applyAlignment="1">
      <alignment horizontal="center" vertical="center" wrapText="1"/>
    </xf>
    <xf numFmtId="166" fontId="4" fillId="14" borderId="2" xfId="0" applyNumberFormat="1" applyFont="1" applyFill="1" applyBorder="1" applyAlignment="1">
      <alignment horizontal="center" vertical="center" wrapText="1"/>
    </xf>
    <xf numFmtId="165" fontId="4" fillId="14" borderId="2" xfId="0" applyNumberFormat="1" applyFont="1" applyFill="1" applyBorder="1" applyAlignment="1">
      <alignment horizontal="center" vertical="center" wrapText="1"/>
    </xf>
    <xf numFmtId="0" fontId="4" fillId="14" borderId="15" xfId="0" applyFont="1" applyFill="1" applyBorder="1" applyAlignment="1">
      <alignment horizontal="center" vertical="center" wrapText="1"/>
    </xf>
    <xf numFmtId="0" fontId="0" fillId="0" borderId="37" xfId="0" applyBorder="1"/>
    <xf numFmtId="9" fontId="8" fillId="15" borderId="13" xfId="0" applyNumberFormat="1" applyFont="1" applyFill="1" applyBorder="1" applyAlignment="1">
      <alignment horizontal="center" vertical="center" wrapText="1"/>
    </xf>
    <xf numFmtId="0" fontId="4" fillId="15" borderId="6" xfId="0" applyFont="1" applyFill="1" applyBorder="1" applyAlignment="1">
      <alignment horizontal="center" vertical="center" wrapText="1"/>
    </xf>
    <xf numFmtId="169" fontId="4" fillId="15" borderId="6" xfId="0" applyNumberFormat="1" applyFont="1" applyFill="1" applyBorder="1" applyAlignment="1">
      <alignment horizontal="center" vertical="center" wrapText="1"/>
    </xf>
    <xf numFmtId="0" fontId="8" fillId="15" borderId="6" xfId="0" applyFont="1" applyFill="1" applyBorder="1" applyAlignment="1">
      <alignment horizontal="justify" vertical="center" wrapText="1"/>
    </xf>
    <xf numFmtId="0" fontId="4" fillId="15" borderId="6" xfId="0" applyFont="1" applyFill="1" applyBorder="1" applyAlignment="1">
      <alignment horizontal="center" vertical="center" wrapText="1"/>
    </xf>
    <xf numFmtId="0" fontId="4" fillId="15" borderId="6" xfId="0" applyFont="1" applyFill="1" applyBorder="1" applyAlignment="1">
      <alignment vertical="center" wrapText="1"/>
    </xf>
    <xf numFmtId="0" fontId="8" fillId="15" borderId="6" xfId="0" applyFont="1" applyFill="1" applyBorder="1" applyAlignment="1">
      <alignment horizontal="center" vertical="center" wrapText="1"/>
    </xf>
    <xf numFmtId="166" fontId="4" fillId="15" borderId="6" xfId="0" applyNumberFormat="1" applyFont="1" applyFill="1" applyBorder="1" applyAlignment="1">
      <alignment horizontal="center" vertical="center" wrapText="1"/>
    </xf>
    <xf numFmtId="165" fontId="4" fillId="15" borderId="6" xfId="0" applyNumberFormat="1" applyFont="1" applyFill="1" applyBorder="1" applyAlignment="1">
      <alignment horizontal="center" vertical="center" wrapText="1"/>
    </xf>
    <xf numFmtId="0" fontId="4" fillId="15" borderId="7" xfId="0" applyFont="1" applyFill="1" applyBorder="1" applyAlignment="1">
      <alignment horizontal="center" vertical="center" wrapText="1"/>
    </xf>
    <xf numFmtId="9" fontId="8" fillId="15" borderId="16" xfId="0" applyNumberFormat="1" applyFont="1" applyFill="1" applyBorder="1" applyAlignment="1">
      <alignment horizontal="center" vertical="center" wrapText="1"/>
    </xf>
    <xf numFmtId="0" fontId="7" fillId="16" borderId="38" xfId="0" applyFont="1" applyFill="1" applyBorder="1" applyAlignment="1">
      <alignment horizontal="center" vertical="center" wrapText="1"/>
    </xf>
    <xf numFmtId="0" fontId="7" fillId="16" borderId="37" xfId="0" applyFont="1" applyFill="1" applyBorder="1" applyAlignment="1">
      <alignment horizontal="center" vertical="center" wrapText="1"/>
    </xf>
    <xf numFmtId="9" fontId="8" fillId="15" borderId="18" xfId="0" applyNumberFormat="1" applyFont="1" applyFill="1" applyBorder="1" applyAlignment="1">
      <alignment horizontal="center" vertical="center" wrapText="1"/>
    </xf>
    <xf numFmtId="0" fontId="4" fillId="15" borderId="2" xfId="0" applyFont="1" applyFill="1" applyBorder="1" applyAlignment="1">
      <alignment horizontal="center" vertical="center" wrapText="1"/>
    </xf>
    <xf numFmtId="0" fontId="4" fillId="15" borderId="2" xfId="0" applyFont="1" applyFill="1" applyBorder="1" applyAlignment="1">
      <alignment horizontal="center" vertical="center" wrapText="1"/>
    </xf>
    <xf numFmtId="169" fontId="4" fillId="15" borderId="2" xfId="0" applyNumberFormat="1" applyFont="1" applyFill="1" applyBorder="1" applyAlignment="1">
      <alignment horizontal="center" vertical="center" wrapText="1"/>
    </xf>
    <xf numFmtId="0" fontId="8" fillId="15" borderId="2" xfId="0" applyNumberFormat="1" applyFont="1" applyFill="1" applyBorder="1" applyAlignment="1">
      <alignment horizontal="justify" vertical="center" wrapText="1"/>
    </xf>
    <xf numFmtId="0" fontId="4" fillId="15" borderId="2" xfId="0" applyFont="1" applyFill="1" applyBorder="1" applyAlignment="1">
      <alignment horizontal="justify" vertical="center" wrapText="1"/>
    </xf>
    <xf numFmtId="0" fontId="8" fillId="15" borderId="2" xfId="0" applyFont="1" applyFill="1" applyBorder="1" applyAlignment="1">
      <alignment horizontal="center" vertical="center" wrapText="1"/>
    </xf>
    <xf numFmtId="166" fontId="4" fillId="15" borderId="2" xfId="0" applyNumberFormat="1" applyFont="1" applyFill="1" applyBorder="1" applyAlignment="1">
      <alignment horizontal="center" vertical="center" wrapText="1"/>
    </xf>
    <xf numFmtId="165" fontId="4" fillId="15" borderId="2" xfId="0" applyNumberFormat="1" applyFont="1" applyFill="1" applyBorder="1" applyAlignment="1">
      <alignment horizontal="center" vertical="center" wrapText="1"/>
    </xf>
    <xf numFmtId="0" fontId="4" fillId="15" borderId="15" xfId="0" applyFont="1" applyFill="1" applyBorder="1" applyAlignment="1">
      <alignment horizontal="center" vertical="center" wrapText="1"/>
    </xf>
    <xf numFmtId="9" fontId="8" fillId="16" borderId="13" xfId="0" applyNumberFormat="1" applyFont="1" applyFill="1" applyBorder="1" applyAlignment="1">
      <alignment horizontal="center" vertical="center" wrapText="1"/>
    </xf>
    <xf numFmtId="0" fontId="4" fillId="16" borderId="6" xfId="0" applyFont="1" applyFill="1" applyBorder="1" applyAlignment="1">
      <alignment horizontal="center" vertical="center" wrapText="1"/>
    </xf>
    <xf numFmtId="169" fontId="4" fillId="16" borderId="6" xfId="0" applyNumberFormat="1" applyFont="1" applyFill="1" applyBorder="1" applyAlignment="1">
      <alignment horizontal="center" vertical="center" wrapText="1"/>
    </xf>
    <xf numFmtId="0" fontId="8" fillId="16" borderId="6" xfId="0" applyFont="1" applyFill="1" applyBorder="1" applyAlignment="1">
      <alignment horizontal="justify" vertical="center" wrapText="1"/>
    </xf>
    <xf numFmtId="0" fontId="8" fillId="16" borderId="6" xfId="0" applyFont="1" applyFill="1" applyBorder="1" applyAlignment="1">
      <alignment horizontal="center" vertical="center" wrapText="1"/>
    </xf>
    <xf numFmtId="166" fontId="4" fillId="16" borderId="6" xfId="0" applyNumberFormat="1" applyFont="1" applyFill="1" applyBorder="1" applyAlignment="1">
      <alignment horizontal="center" vertical="center" wrapText="1"/>
    </xf>
    <xf numFmtId="0" fontId="8" fillId="16" borderId="6" xfId="0" applyFont="1" applyFill="1" applyBorder="1" applyAlignment="1">
      <alignment horizontal="center" vertical="center" wrapText="1"/>
    </xf>
    <xf numFmtId="167" fontId="4" fillId="16" borderId="6" xfId="84" applyNumberFormat="1" applyFont="1" applyFill="1" applyBorder="1" applyAlignment="1">
      <alignment horizontal="center" vertical="center" wrapText="1"/>
    </xf>
    <xf numFmtId="0" fontId="4" fillId="16" borderId="7" xfId="0" applyFont="1" applyFill="1" applyBorder="1" applyAlignment="1">
      <alignment horizontal="center" vertical="center" wrapText="1"/>
    </xf>
    <xf numFmtId="0" fontId="7" fillId="17" borderId="34" xfId="0" applyFont="1" applyFill="1" applyBorder="1" applyAlignment="1">
      <alignment horizontal="center" vertical="center" wrapText="1"/>
    </xf>
    <xf numFmtId="167" fontId="4" fillId="16" borderId="2" xfId="84" applyNumberFormat="1" applyFont="1" applyFill="1" applyBorder="1" applyAlignment="1">
      <alignment horizontal="center" vertical="center" wrapText="1"/>
    </xf>
    <xf numFmtId="0" fontId="7" fillId="17" borderId="32" xfId="0" applyFont="1" applyFill="1" applyBorder="1" applyAlignment="1">
      <alignment horizontal="center" vertical="center" wrapText="1"/>
    </xf>
    <xf numFmtId="9" fontId="8" fillId="20" borderId="9" xfId="0" applyNumberFormat="1" applyFont="1" applyFill="1" applyBorder="1" applyAlignment="1">
      <alignment horizontal="center" vertical="center" wrapText="1"/>
    </xf>
    <xf numFmtId="0" fontId="4" fillId="20" borderId="10" xfId="0" applyFont="1" applyFill="1" applyBorder="1" applyAlignment="1">
      <alignment horizontal="center" vertical="center" wrapText="1"/>
    </xf>
    <xf numFmtId="169" fontId="4" fillId="20" borderId="10" xfId="0" applyNumberFormat="1" applyFont="1" applyFill="1" applyBorder="1" applyAlignment="1">
      <alignment horizontal="center" vertical="center" wrapText="1"/>
    </xf>
    <xf numFmtId="0" fontId="8" fillId="20" borderId="10" xfId="0" applyFont="1" applyFill="1" applyBorder="1" applyAlignment="1">
      <alignment horizontal="justify" vertical="center" wrapText="1"/>
    </xf>
    <xf numFmtId="0" fontId="4" fillId="20" borderId="30" xfId="0" applyFont="1" applyFill="1" applyBorder="1" applyAlignment="1">
      <alignment horizontal="center" vertical="center" wrapText="1"/>
    </xf>
    <xf numFmtId="166" fontId="4" fillId="20" borderId="10" xfId="0" applyNumberFormat="1" applyFont="1" applyFill="1" applyBorder="1" applyAlignment="1">
      <alignment vertical="center" wrapText="1"/>
    </xf>
    <xf numFmtId="165" fontId="4" fillId="20" borderId="10" xfId="0" applyNumberFormat="1" applyFont="1" applyFill="1" applyBorder="1" applyAlignment="1">
      <alignment horizontal="center" vertical="center" wrapText="1"/>
    </xf>
    <xf numFmtId="0" fontId="4" fillId="20" borderId="25" xfId="0" applyFont="1" applyFill="1" applyBorder="1" applyAlignment="1">
      <alignment horizontal="center" vertical="center" wrapText="1"/>
    </xf>
    <xf numFmtId="165" fontId="4" fillId="19" borderId="1" xfId="0" applyNumberFormat="1" applyFont="1" applyFill="1" applyBorder="1" applyAlignment="1">
      <alignment horizontal="center" vertical="center" wrapText="1"/>
    </xf>
    <xf numFmtId="165" fontId="4" fillId="19" borderId="6" xfId="0" applyNumberFormat="1" applyFont="1" applyFill="1" applyBorder="1" applyAlignment="1">
      <alignment horizontal="center" vertical="center" wrapText="1"/>
    </xf>
    <xf numFmtId="165" fontId="4" fillId="19" borderId="11" xfId="0" applyNumberFormat="1"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29" xfId="0" applyFont="1" applyFill="1" applyBorder="1" applyAlignment="1">
      <alignment horizontal="center" vertical="center" wrapText="1"/>
    </xf>
    <xf numFmtId="0" fontId="4" fillId="11" borderId="39" xfId="0" applyFont="1" applyFill="1" applyBorder="1" applyAlignment="1">
      <alignment horizontal="center" vertical="center" wrapText="1"/>
    </xf>
    <xf numFmtId="0" fontId="4" fillId="11" borderId="33" xfId="0" applyFont="1" applyFill="1" applyBorder="1" applyAlignment="1">
      <alignment horizontal="center" vertical="center" wrapText="1"/>
    </xf>
    <xf numFmtId="0" fontId="4" fillId="11" borderId="40" xfId="0" applyFont="1" applyFill="1" applyBorder="1" applyAlignment="1">
      <alignment horizontal="center" vertical="center" wrapText="1"/>
    </xf>
    <xf numFmtId="0" fontId="4" fillId="16" borderId="41" xfId="0" applyFont="1" applyFill="1" applyBorder="1" applyAlignment="1">
      <alignment horizontal="center" vertical="center" wrapText="1"/>
    </xf>
    <xf numFmtId="0" fontId="4" fillId="16" borderId="40"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4" fillId="17" borderId="29" xfId="0" applyFont="1" applyFill="1" applyBorder="1" applyAlignment="1">
      <alignment horizontal="center" vertical="center" wrapText="1"/>
    </xf>
    <xf numFmtId="0" fontId="4" fillId="17" borderId="30" xfId="0" applyFont="1" applyFill="1" applyBorder="1" applyAlignment="1">
      <alignment horizontal="center" vertical="center" wrapText="1"/>
    </xf>
    <xf numFmtId="0" fontId="6" fillId="0" borderId="1" xfId="0" applyFont="1" applyBorder="1" applyAlignment="1">
      <alignment horizontal="center" vertical="center" textRotation="90" wrapText="1"/>
    </xf>
    <xf numFmtId="169" fontId="8" fillId="22" borderId="1" xfId="0" applyNumberFormat="1" applyFont="1" applyFill="1" applyBorder="1" applyAlignment="1">
      <alignment horizontal="center" vertical="center" wrapText="1"/>
    </xf>
    <xf numFmtId="169" fontId="8" fillId="6" borderId="2" xfId="0" applyNumberFormat="1" applyFont="1" applyFill="1" applyBorder="1" applyAlignment="1">
      <alignment horizontal="center" vertical="center" wrapText="1"/>
    </xf>
    <xf numFmtId="169" fontId="8" fillId="10" borderId="20" xfId="0" applyNumberFormat="1" applyFont="1" applyFill="1" applyBorder="1" applyAlignment="1">
      <alignment horizontal="center" vertical="center" wrapText="1"/>
    </xf>
    <xf numFmtId="9" fontId="8" fillId="14" borderId="13" xfId="0" applyNumberFormat="1" applyFont="1" applyFill="1" applyBorder="1" applyAlignment="1">
      <alignment horizontal="center" vertical="center" wrapText="1"/>
    </xf>
    <xf numFmtId="9" fontId="6" fillId="5" borderId="2" xfId="0" applyNumberFormat="1" applyFont="1" applyFill="1" applyBorder="1" applyAlignment="1">
      <alignment horizontal="center" vertical="center" wrapText="1"/>
    </xf>
    <xf numFmtId="9" fontId="4" fillId="8" borderId="6" xfId="84" applyNumberFormat="1" applyFont="1" applyFill="1" applyBorder="1" applyAlignment="1">
      <alignment horizontal="center" vertical="center" wrapText="1"/>
    </xf>
    <xf numFmtId="9" fontId="4" fillId="8" borderId="1" xfId="84" applyNumberFormat="1" applyFont="1" applyFill="1" applyBorder="1" applyAlignment="1">
      <alignment horizontal="center" vertical="center" wrapText="1"/>
    </xf>
    <xf numFmtId="9" fontId="4" fillId="8" borderId="11" xfId="84" applyNumberFormat="1" applyFont="1" applyFill="1" applyBorder="1" applyAlignment="1">
      <alignment horizontal="center" vertical="center" wrapText="1"/>
    </xf>
    <xf numFmtId="9" fontId="4" fillId="9" borderId="3" xfId="84" applyNumberFormat="1" applyFont="1" applyFill="1" applyBorder="1" applyAlignment="1">
      <alignment horizontal="center" vertical="center" wrapText="1"/>
    </xf>
    <xf numFmtId="9" fontId="4" fillId="9" borderId="1" xfId="84" applyNumberFormat="1" applyFont="1" applyFill="1" applyBorder="1" applyAlignment="1">
      <alignment horizontal="center" vertical="center" wrapText="1"/>
    </xf>
    <xf numFmtId="9" fontId="4" fillId="9" borderId="11" xfId="84" applyNumberFormat="1" applyFont="1" applyFill="1" applyBorder="1" applyAlignment="1">
      <alignment horizontal="center" vertical="center" wrapText="1"/>
    </xf>
    <xf numFmtId="9" fontId="8" fillId="6" borderId="3" xfId="84" applyNumberFormat="1" applyFont="1" applyFill="1" applyBorder="1" applyAlignment="1">
      <alignment horizontal="center" vertical="center" wrapText="1"/>
    </xf>
    <xf numFmtId="9" fontId="8" fillId="6" borderId="1" xfId="84" applyNumberFormat="1" applyFont="1" applyFill="1" applyBorder="1" applyAlignment="1">
      <alignment horizontal="center" vertical="center" wrapText="1"/>
    </xf>
    <xf numFmtId="9" fontId="8" fillId="6" borderId="2" xfId="84" applyNumberFormat="1" applyFont="1" applyFill="1" applyBorder="1" applyAlignment="1">
      <alignment horizontal="center" vertical="center" wrapText="1"/>
    </xf>
    <xf numFmtId="9" fontId="4" fillId="7" borderId="6" xfId="0" applyNumberFormat="1" applyFont="1" applyFill="1" applyBorder="1" applyAlignment="1">
      <alignment horizontal="center" vertical="center" wrapText="1"/>
    </xf>
    <xf numFmtId="9" fontId="4" fillId="7" borderId="11" xfId="0" applyNumberFormat="1" applyFont="1" applyFill="1" applyBorder="1" applyAlignment="1">
      <alignment horizontal="center" vertical="center" wrapText="1"/>
    </xf>
    <xf numFmtId="9" fontId="8" fillId="10" borderId="20" xfId="84" applyNumberFormat="1" applyFont="1" applyFill="1" applyBorder="1" applyAlignment="1">
      <alignment horizontal="center" vertical="center" wrapText="1"/>
    </xf>
    <xf numFmtId="9" fontId="4" fillId="12" borderId="6" xfId="84" applyNumberFormat="1" applyFont="1" applyFill="1" applyBorder="1" applyAlignment="1">
      <alignment horizontal="center" vertical="center" wrapText="1"/>
    </xf>
    <xf numFmtId="9" fontId="4" fillId="12" borderId="1" xfId="84" applyNumberFormat="1" applyFont="1" applyFill="1" applyBorder="1" applyAlignment="1">
      <alignment horizontal="center" vertical="center" wrapText="1"/>
    </xf>
    <xf numFmtId="9" fontId="4" fillId="12" borderId="11" xfId="84" applyNumberFormat="1" applyFont="1" applyFill="1" applyBorder="1" applyAlignment="1">
      <alignment horizontal="center" vertical="center" wrapText="1"/>
    </xf>
    <xf numFmtId="9" fontId="4" fillId="13" borderId="6" xfId="0" applyNumberFormat="1" applyFont="1" applyFill="1" applyBorder="1" applyAlignment="1">
      <alignment horizontal="center" vertical="center" wrapText="1"/>
    </xf>
    <xf numFmtId="9" fontId="4" fillId="13" borderId="1" xfId="0" applyNumberFormat="1" applyFont="1" applyFill="1" applyBorder="1" applyAlignment="1">
      <alignment horizontal="center" vertical="center" wrapText="1"/>
    </xf>
    <xf numFmtId="9" fontId="4" fillId="14" borderId="6" xfId="84" applyNumberFormat="1" applyFont="1" applyFill="1" applyBorder="1" applyAlignment="1">
      <alignment horizontal="center" vertical="center" wrapText="1"/>
    </xf>
    <xf numFmtId="9" fontId="4" fillId="14" borderId="1" xfId="84" applyNumberFormat="1" applyFont="1" applyFill="1" applyBorder="1" applyAlignment="1">
      <alignment horizontal="center" vertical="center" wrapText="1"/>
    </xf>
    <xf numFmtId="9" fontId="4" fillId="14" borderId="2" xfId="84" applyNumberFormat="1" applyFont="1" applyFill="1" applyBorder="1" applyAlignment="1">
      <alignment horizontal="center" vertical="center" wrapText="1"/>
    </xf>
    <xf numFmtId="9" fontId="4" fillId="15" borderId="6" xfId="84" applyNumberFormat="1" applyFont="1" applyFill="1" applyBorder="1" applyAlignment="1">
      <alignment horizontal="center" vertical="center" wrapText="1"/>
    </xf>
    <xf numFmtId="9" fontId="4" fillId="15" borderId="1" xfId="84" applyNumberFormat="1" applyFont="1" applyFill="1" applyBorder="1" applyAlignment="1">
      <alignment horizontal="center" vertical="center" wrapText="1"/>
    </xf>
    <xf numFmtId="9" fontId="4" fillId="15" borderId="2" xfId="84" applyNumberFormat="1" applyFont="1" applyFill="1" applyBorder="1" applyAlignment="1">
      <alignment horizontal="center" vertical="center" wrapText="1"/>
    </xf>
    <xf numFmtId="9" fontId="4" fillId="16" borderId="6" xfId="84" applyNumberFormat="1" applyFont="1" applyFill="1" applyBorder="1" applyAlignment="1">
      <alignment horizontal="center" vertical="center" wrapText="1"/>
    </xf>
    <xf numFmtId="9" fontId="4" fillId="16" borderId="2" xfId="84" applyNumberFormat="1" applyFont="1" applyFill="1" applyBorder="1" applyAlignment="1">
      <alignment horizontal="center" vertical="center" wrapText="1"/>
    </xf>
    <xf numFmtId="9" fontId="4" fillId="18" borderId="5" xfId="84" applyNumberFormat="1" applyFont="1" applyFill="1" applyBorder="1" applyAlignment="1">
      <alignment horizontal="center" vertical="center" wrapText="1"/>
    </xf>
    <xf numFmtId="9" fontId="4" fillId="19" borderId="6" xfId="84" applyNumberFormat="1" applyFont="1" applyFill="1" applyBorder="1" applyAlignment="1">
      <alignment horizontal="center" vertical="center" wrapText="1"/>
    </xf>
    <xf numFmtId="9" fontId="4" fillId="19" borderId="1" xfId="84" applyNumberFormat="1" applyFont="1" applyFill="1" applyBorder="1" applyAlignment="1">
      <alignment horizontal="center" vertical="center" wrapText="1"/>
    </xf>
    <xf numFmtId="9" fontId="4" fillId="19" borderId="11" xfId="84" applyNumberFormat="1" applyFont="1" applyFill="1" applyBorder="1" applyAlignment="1">
      <alignment horizontal="center" vertical="center" wrapText="1"/>
    </xf>
    <xf numFmtId="9" fontId="4" fillId="20" borderId="3" xfId="84" applyNumberFormat="1" applyFont="1" applyFill="1" applyBorder="1" applyAlignment="1">
      <alignment horizontal="center" vertical="center" wrapText="1"/>
    </xf>
    <xf numFmtId="9" fontId="4" fillId="21" borderId="20" xfId="0" applyNumberFormat="1" applyFont="1" applyFill="1" applyBorder="1" applyAlignment="1">
      <alignment horizontal="center" vertical="center" wrapText="1"/>
    </xf>
    <xf numFmtId="9" fontId="4" fillId="0" borderId="0" xfId="0" applyNumberFormat="1" applyFont="1" applyAlignment="1">
      <alignment horizontal="center" vertical="center" wrapText="1"/>
    </xf>
  </cellXfs>
  <cellStyles count="159">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Moneda" xfId="84" builtinId="4"/>
    <cellStyle name="Normal" xfId="0" builtinId="0"/>
    <cellStyle name="Porcentaje" xfId="11" builtinId="5"/>
  </cellStyles>
  <dxfs count="0"/>
  <tableStyles count="0" defaultTableStyle="TableStyleMedium9" defaultPivotStyle="PivotStyleMedium4"/>
  <colors>
    <mruColors>
      <color rgb="FF19EA14"/>
      <color rgb="FFF26592"/>
      <color rgb="FF8EA9DB"/>
      <color rgb="FF94EA20"/>
      <color rgb="FFFFE2FA"/>
      <color rgb="FF438ECC"/>
      <color rgb="FF8DB4E3"/>
      <color rgb="FF80C3E2"/>
      <color rgb="FFC4E6EE"/>
      <color rgb="FFF282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95"/>
  <sheetViews>
    <sheetView tabSelected="1" zoomScale="60" zoomScaleNormal="60" workbookViewId="0">
      <pane xSplit="5" ySplit="6" topLeftCell="F7" activePane="bottomRight" state="frozen"/>
      <selection pane="topRight" activeCell="F1" sqref="F1"/>
      <selection pane="bottomLeft" activeCell="A7" sqref="A7"/>
      <selection pane="bottomRight" activeCell="M7" sqref="M7:M13"/>
    </sheetView>
  </sheetViews>
  <sheetFormatPr baseColWidth="10" defaultColWidth="43.625" defaultRowHeight="15" x14ac:dyDescent="0.25"/>
  <cols>
    <col min="1" max="1" width="18" style="1" customWidth="1"/>
    <col min="2" max="2" width="14.125" style="1" customWidth="1"/>
    <col min="3" max="3" width="13.875" style="1" customWidth="1"/>
    <col min="4" max="4" width="17.5" style="1" customWidth="1"/>
    <col min="5" max="5" width="19.125" style="1" customWidth="1"/>
    <col min="6" max="6" width="19.125" style="11" customWidth="1"/>
    <col min="7" max="7" width="19.125" style="5" customWidth="1"/>
    <col min="8" max="8" width="19.125" style="1" customWidth="1"/>
    <col min="9" max="9" width="19.125" style="50" customWidth="1"/>
    <col min="10" max="10" width="37.625" style="1" customWidth="1"/>
    <col min="11" max="11" width="25.75" style="1" customWidth="1"/>
    <col min="12" max="12" width="18.375" style="50" customWidth="1"/>
    <col min="13" max="13" width="23.125" style="1" customWidth="1"/>
    <col min="14" max="14" width="28.875" style="1" customWidth="1"/>
    <col min="15" max="15" width="26.625" style="439" customWidth="1"/>
    <col min="16" max="16" width="24.625" style="4" customWidth="1"/>
    <col min="17" max="17" width="20.125" style="1" customWidth="1"/>
    <col min="18" max="18" width="18.625" style="1" customWidth="1"/>
    <col min="19" max="19" width="51.5" style="1" customWidth="1"/>
    <col min="20" max="16384" width="43.625" style="1"/>
  </cols>
  <sheetData>
    <row r="1" spans="1:107" s="7" customFormat="1" ht="15.75" customHeight="1" x14ac:dyDescent="0.25">
      <c r="A1" s="197" t="s">
        <v>257</v>
      </c>
      <c r="B1" s="198"/>
      <c r="C1" s="198"/>
      <c r="D1" s="198"/>
      <c r="E1" s="198"/>
      <c r="F1" s="198"/>
      <c r="G1" s="198"/>
      <c r="H1" s="198"/>
      <c r="I1" s="198"/>
      <c r="J1" s="198"/>
      <c r="K1" s="198"/>
      <c r="L1" s="198"/>
      <c r="M1" s="198"/>
      <c r="N1" s="198"/>
      <c r="O1" s="198"/>
      <c r="P1" s="198"/>
      <c r="Q1" s="198"/>
      <c r="R1" s="198"/>
      <c r="S1" s="198"/>
      <c r="T1" s="192"/>
      <c r="U1" s="192"/>
      <c r="V1" s="51"/>
      <c r="W1" s="52"/>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row>
    <row r="2" spans="1:107" s="7" customFormat="1" ht="26.25" customHeight="1" x14ac:dyDescent="0.25">
      <c r="A2" s="198"/>
      <c r="B2" s="198"/>
      <c r="C2" s="198"/>
      <c r="D2" s="198"/>
      <c r="E2" s="198"/>
      <c r="F2" s="198"/>
      <c r="G2" s="198"/>
      <c r="H2" s="198"/>
      <c r="I2" s="198"/>
      <c r="J2" s="198"/>
      <c r="K2" s="198"/>
      <c r="L2" s="198"/>
      <c r="M2" s="198"/>
      <c r="N2" s="198"/>
      <c r="O2" s="198"/>
      <c r="P2" s="198"/>
      <c r="Q2" s="198"/>
      <c r="R2" s="198"/>
      <c r="S2" s="198"/>
      <c r="T2" s="52"/>
      <c r="U2" s="52"/>
      <c r="V2" s="51"/>
      <c r="W2" s="52"/>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row>
    <row r="3" spans="1:107" s="7" customFormat="1" ht="21.75" customHeight="1" x14ac:dyDescent="0.25">
      <c r="A3" s="198"/>
      <c r="B3" s="198"/>
      <c r="C3" s="198"/>
      <c r="D3" s="198"/>
      <c r="E3" s="198"/>
      <c r="F3" s="198"/>
      <c r="G3" s="198"/>
      <c r="H3" s="198"/>
      <c r="I3" s="198"/>
      <c r="J3" s="198"/>
      <c r="K3" s="198"/>
      <c r="L3" s="198"/>
      <c r="M3" s="198"/>
      <c r="N3" s="198"/>
      <c r="O3" s="198"/>
      <c r="P3" s="198"/>
      <c r="Q3" s="198"/>
      <c r="R3" s="198"/>
      <c r="S3" s="198"/>
      <c r="T3" s="53"/>
      <c r="U3" s="54"/>
      <c r="V3" s="55"/>
      <c r="W3" s="53"/>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row>
    <row r="4" spans="1:107" s="7" customFormat="1" ht="29.25" customHeight="1" thickBot="1" x14ac:dyDescent="0.3">
      <c r="A4" s="199" t="s">
        <v>209</v>
      </c>
      <c r="B4" s="199"/>
      <c r="C4" s="199"/>
      <c r="D4" s="199"/>
      <c r="E4" s="199"/>
      <c r="F4" s="199"/>
      <c r="G4" s="199"/>
      <c r="H4" s="199"/>
      <c r="I4" s="199"/>
      <c r="J4" s="199"/>
      <c r="K4" s="199"/>
      <c r="L4" s="199"/>
      <c r="M4" s="199"/>
      <c r="N4" s="199"/>
      <c r="O4" s="199"/>
      <c r="P4" s="199"/>
      <c r="Q4" s="199"/>
      <c r="R4" s="199"/>
      <c r="S4" s="199"/>
      <c r="T4" s="53"/>
      <c r="U4" s="54"/>
      <c r="V4" s="55"/>
      <c r="W4" s="53"/>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row>
    <row r="5" spans="1:107" s="2" customFormat="1" ht="18.75" x14ac:dyDescent="0.25">
      <c r="A5" s="37"/>
      <c r="B5" s="38"/>
      <c r="C5" s="38"/>
      <c r="D5" s="38"/>
      <c r="E5" s="38"/>
      <c r="F5" s="39"/>
      <c r="G5" s="40"/>
      <c r="H5" s="38"/>
      <c r="I5" s="43"/>
      <c r="J5" s="38"/>
      <c r="K5" s="38"/>
      <c r="L5" s="43"/>
      <c r="M5" s="193"/>
      <c r="N5" s="193"/>
      <c r="O5" s="193"/>
      <c r="P5" s="41"/>
      <c r="Q5" s="194" t="s">
        <v>78</v>
      </c>
      <c r="R5" s="194"/>
      <c r="S5" s="195" t="s">
        <v>79</v>
      </c>
      <c r="T5" s="164"/>
      <c r="U5" s="164"/>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row>
    <row r="6" spans="1:107" s="2" customFormat="1" ht="77.25" customHeight="1" thickBot="1" x14ac:dyDescent="0.3">
      <c r="A6" s="42" t="s">
        <v>173</v>
      </c>
      <c r="B6" s="9" t="s">
        <v>178</v>
      </c>
      <c r="C6" s="9" t="s">
        <v>184</v>
      </c>
      <c r="D6" s="13" t="s">
        <v>182</v>
      </c>
      <c r="E6" s="13" t="s">
        <v>181</v>
      </c>
      <c r="F6" s="15" t="s">
        <v>280</v>
      </c>
      <c r="G6" s="12" t="s">
        <v>179</v>
      </c>
      <c r="H6" s="13" t="s">
        <v>180</v>
      </c>
      <c r="I6" s="44" t="s">
        <v>271</v>
      </c>
      <c r="J6" s="13" t="s">
        <v>75</v>
      </c>
      <c r="K6" s="13" t="s">
        <v>77</v>
      </c>
      <c r="L6" s="44" t="s">
        <v>183</v>
      </c>
      <c r="M6" s="157" t="s">
        <v>185</v>
      </c>
      <c r="N6" s="14" t="s">
        <v>186</v>
      </c>
      <c r="O6" s="407" t="s">
        <v>187</v>
      </c>
      <c r="P6" s="56" t="s">
        <v>188</v>
      </c>
      <c r="Q6" s="14" t="s">
        <v>189</v>
      </c>
      <c r="R6" s="154" t="s">
        <v>76</v>
      </c>
      <c r="S6" s="196"/>
      <c r="T6" s="164"/>
      <c r="U6" s="164"/>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row>
    <row r="7" spans="1:107" ht="105" customHeight="1" x14ac:dyDescent="0.25">
      <c r="A7" s="402" t="s">
        <v>174</v>
      </c>
      <c r="B7" s="402" t="s">
        <v>175</v>
      </c>
      <c r="C7" s="402" t="s">
        <v>176</v>
      </c>
      <c r="D7" s="391" t="s">
        <v>237</v>
      </c>
      <c r="E7" s="241" t="s">
        <v>210</v>
      </c>
      <c r="F7" s="57">
        <f>I7/L7*100%</f>
        <v>1.5</v>
      </c>
      <c r="G7" s="250" t="s">
        <v>241</v>
      </c>
      <c r="H7" s="186" t="s">
        <v>190</v>
      </c>
      <c r="I7" s="58">
        <v>30</v>
      </c>
      <c r="J7" s="156" t="s">
        <v>221</v>
      </c>
      <c r="K7" s="59" t="s">
        <v>17</v>
      </c>
      <c r="L7" s="58">
        <v>20</v>
      </c>
      <c r="M7" s="251" t="s">
        <v>141</v>
      </c>
      <c r="N7" s="60" t="s">
        <v>122</v>
      </c>
      <c r="O7" s="408">
        <v>1</v>
      </c>
      <c r="P7" s="252"/>
      <c r="Q7" s="214" t="s">
        <v>256</v>
      </c>
      <c r="R7" s="253">
        <v>566050000</v>
      </c>
      <c r="S7" s="61" t="s">
        <v>252</v>
      </c>
      <c r="T7" s="164"/>
      <c r="U7" s="164"/>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row>
    <row r="8" spans="1:107" ht="60" x14ac:dyDescent="0.25">
      <c r="A8" s="402"/>
      <c r="B8" s="402"/>
      <c r="C8" s="402"/>
      <c r="D8" s="392"/>
      <c r="E8" s="219"/>
      <c r="F8" s="254">
        <f t="shared" ref="F8:F41" si="0">I8/L8*100%</f>
        <v>1</v>
      </c>
      <c r="G8" s="246"/>
      <c r="H8" s="187"/>
      <c r="I8" s="45">
        <v>3</v>
      </c>
      <c r="J8" s="62" t="s">
        <v>222</v>
      </c>
      <c r="K8" s="63" t="s">
        <v>19</v>
      </c>
      <c r="L8" s="45">
        <v>3</v>
      </c>
      <c r="M8" s="247"/>
      <c r="N8" s="64" t="s">
        <v>122</v>
      </c>
      <c r="O8" s="409">
        <v>1</v>
      </c>
      <c r="P8" s="248"/>
      <c r="Q8" s="20" t="s">
        <v>256</v>
      </c>
      <c r="R8" s="249"/>
      <c r="S8" s="65" t="s">
        <v>272</v>
      </c>
      <c r="T8" s="164"/>
      <c r="U8" s="164"/>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row>
    <row r="9" spans="1:107" ht="30" x14ac:dyDescent="0.25">
      <c r="A9" s="402"/>
      <c r="B9" s="402"/>
      <c r="C9" s="402"/>
      <c r="D9" s="392"/>
      <c r="E9" s="219"/>
      <c r="F9" s="254">
        <f t="shared" si="0"/>
        <v>1</v>
      </c>
      <c r="G9" s="246"/>
      <c r="H9" s="187"/>
      <c r="I9" s="45">
        <v>1</v>
      </c>
      <c r="J9" s="62" t="s">
        <v>2</v>
      </c>
      <c r="K9" s="63" t="s">
        <v>20</v>
      </c>
      <c r="L9" s="45">
        <v>1</v>
      </c>
      <c r="M9" s="247"/>
      <c r="N9" s="64" t="s">
        <v>123</v>
      </c>
      <c r="O9" s="409">
        <v>1</v>
      </c>
      <c r="P9" s="248"/>
      <c r="Q9" s="20" t="s">
        <v>256</v>
      </c>
      <c r="R9" s="249"/>
      <c r="S9" s="65" t="s">
        <v>254</v>
      </c>
      <c r="T9" s="164"/>
      <c r="U9" s="164"/>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row>
    <row r="10" spans="1:107" ht="30" x14ac:dyDescent="0.25">
      <c r="A10" s="402"/>
      <c r="B10" s="402"/>
      <c r="C10" s="402"/>
      <c r="D10" s="392"/>
      <c r="E10" s="219"/>
      <c r="F10" s="254">
        <f t="shared" si="0"/>
        <v>1</v>
      </c>
      <c r="G10" s="246"/>
      <c r="H10" s="187"/>
      <c r="I10" s="45">
        <v>1</v>
      </c>
      <c r="J10" s="62" t="s">
        <v>72</v>
      </c>
      <c r="K10" s="63" t="s">
        <v>21</v>
      </c>
      <c r="L10" s="45">
        <v>1</v>
      </c>
      <c r="M10" s="247"/>
      <c r="N10" s="64" t="s">
        <v>123</v>
      </c>
      <c r="O10" s="409">
        <v>1</v>
      </c>
      <c r="P10" s="248"/>
      <c r="Q10" s="20" t="s">
        <v>256</v>
      </c>
      <c r="R10" s="249"/>
      <c r="S10" s="65" t="s">
        <v>73</v>
      </c>
      <c r="T10" s="164"/>
      <c r="U10" s="164"/>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row>
    <row r="11" spans="1:107" ht="30" x14ac:dyDescent="0.25">
      <c r="A11" s="402"/>
      <c r="B11" s="402"/>
      <c r="C11" s="402"/>
      <c r="D11" s="392"/>
      <c r="E11" s="219"/>
      <c r="F11" s="254">
        <f t="shared" si="0"/>
        <v>1</v>
      </c>
      <c r="G11" s="246"/>
      <c r="H11" s="187"/>
      <c r="I11" s="45">
        <v>1</v>
      </c>
      <c r="J11" s="62" t="s">
        <v>3</v>
      </c>
      <c r="K11" s="63" t="s">
        <v>109</v>
      </c>
      <c r="L11" s="45">
        <v>1</v>
      </c>
      <c r="M11" s="247"/>
      <c r="N11" s="64" t="s">
        <v>4</v>
      </c>
      <c r="O11" s="409">
        <v>1</v>
      </c>
      <c r="P11" s="248"/>
      <c r="Q11" s="20" t="s">
        <v>256</v>
      </c>
      <c r="R11" s="249"/>
      <c r="S11" s="65" t="s">
        <v>108</v>
      </c>
      <c r="T11" s="164"/>
      <c r="U11" s="164"/>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row>
    <row r="12" spans="1:107" ht="120" x14ac:dyDescent="0.25">
      <c r="A12" s="402"/>
      <c r="B12" s="402"/>
      <c r="C12" s="402"/>
      <c r="D12" s="392"/>
      <c r="E12" s="219"/>
      <c r="F12" s="254">
        <f t="shared" si="0"/>
        <v>1</v>
      </c>
      <c r="G12" s="246"/>
      <c r="H12" s="187"/>
      <c r="I12" s="45">
        <v>1500</v>
      </c>
      <c r="J12" s="62" t="s">
        <v>85</v>
      </c>
      <c r="K12" s="63" t="s">
        <v>26</v>
      </c>
      <c r="L12" s="45">
        <v>1500</v>
      </c>
      <c r="M12" s="247"/>
      <c r="N12" s="66" t="s">
        <v>124</v>
      </c>
      <c r="O12" s="409">
        <v>1</v>
      </c>
      <c r="P12" s="248"/>
      <c r="Q12" s="20" t="s">
        <v>256</v>
      </c>
      <c r="R12" s="249"/>
      <c r="S12" s="65" t="s">
        <v>277</v>
      </c>
      <c r="T12" s="164"/>
      <c r="U12" s="164"/>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row>
    <row r="13" spans="1:107" ht="75.75" thickBot="1" x14ac:dyDescent="0.3">
      <c r="A13" s="402"/>
      <c r="B13" s="402"/>
      <c r="C13" s="402"/>
      <c r="D13" s="392"/>
      <c r="E13" s="219"/>
      <c r="F13" s="255">
        <f t="shared" si="0"/>
        <v>4.333333333333333</v>
      </c>
      <c r="G13" s="256"/>
      <c r="H13" s="187"/>
      <c r="I13" s="46">
        <v>13</v>
      </c>
      <c r="J13" s="67" t="s">
        <v>86</v>
      </c>
      <c r="K13" s="68" t="s">
        <v>63</v>
      </c>
      <c r="L13" s="46">
        <v>3</v>
      </c>
      <c r="M13" s="257"/>
      <c r="N13" s="69" t="s">
        <v>125</v>
      </c>
      <c r="O13" s="410">
        <v>1</v>
      </c>
      <c r="P13" s="258"/>
      <c r="Q13" s="21" t="s">
        <v>256</v>
      </c>
      <c r="R13" s="259"/>
      <c r="S13" s="70" t="s">
        <v>163</v>
      </c>
      <c r="T13" s="164"/>
      <c r="U13" s="164"/>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row>
    <row r="14" spans="1:107" ht="69.95" customHeight="1" x14ac:dyDescent="0.25">
      <c r="A14" s="402"/>
      <c r="B14" s="402"/>
      <c r="C14" s="402"/>
      <c r="D14" s="392"/>
      <c r="E14" s="219"/>
      <c r="F14" s="71">
        <f>I14/L14*100%</f>
        <v>1</v>
      </c>
      <c r="G14" s="242" t="s">
        <v>242</v>
      </c>
      <c r="H14" s="187"/>
      <c r="I14" s="208">
        <v>1</v>
      </c>
      <c r="J14" s="209" t="s">
        <v>53</v>
      </c>
      <c r="K14" s="210" t="s">
        <v>54</v>
      </c>
      <c r="L14" s="208">
        <v>1</v>
      </c>
      <c r="M14" s="243" t="s">
        <v>141</v>
      </c>
      <c r="N14" s="212" t="s">
        <v>126</v>
      </c>
      <c r="O14" s="411">
        <v>1</v>
      </c>
      <c r="P14" s="244" t="s">
        <v>255</v>
      </c>
      <c r="Q14" s="211"/>
      <c r="R14" s="245">
        <f>1669520051</f>
        <v>1669520051</v>
      </c>
      <c r="S14" s="213" t="s">
        <v>284</v>
      </c>
      <c r="T14" s="155"/>
      <c r="U14" s="164"/>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row>
    <row r="15" spans="1:107" ht="119.25" customHeight="1" x14ac:dyDescent="0.25">
      <c r="A15" s="402"/>
      <c r="B15" s="402"/>
      <c r="C15" s="402"/>
      <c r="D15" s="392"/>
      <c r="E15" s="219"/>
      <c r="F15" s="235">
        <f t="shared" si="0"/>
        <v>1</v>
      </c>
      <c r="G15" s="231"/>
      <c r="H15" s="187"/>
      <c r="I15" s="47">
        <v>1</v>
      </c>
      <c r="J15" s="72" t="s">
        <v>71</v>
      </c>
      <c r="K15" s="73" t="s">
        <v>55</v>
      </c>
      <c r="L15" s="47">
        <v>1</v>
      </c>
      <c r="M15" s="232"/>
      <c r="N15" s="74" t="s">
        <v>127</v>
      </c>
      <c r="O15" s="412">
        <v>1</v>
      </c>
      <c r="P15" s="233"/>
      <c r="Q15" s="22"/>
      <c r="R15" s="234"/>
      <c r="S15" s="75" t="s">
        <v>253</v>
      </c>
      <c r="T15" s="164"/>
      <c r="U15" s="164"/>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row>
    <row r="16" spans="1:107" ht="90" x14ac:dyDescent="0.25">
      <c r="A16" s="402"/>
      <c r="B16" s="402"/>
      <c r="C16" s="402"/>
      <c r="D16" s="392"/>
      <c r="E16" s="219"/>
      <c r="F16" s="235">
        <f t="shared" si="0"/>
        <v>1</v>
      </c>
      <c r="G16" s="231"/>
      <c r="H16" s="187"/>
      <c r="I16" s="47">
        <v>1</v>
      </c>
      <c r="J16" s="72" t="s">
        <v>87</v>
      </c>
      <c r="K16" s="73" t="s">
        <v>22</v>
      </c>
      <c r="L16" s="47">
        <v>1</v>
      </c>
      <c r="M16" s="232"/>
      <c r="N16" s="74" t="s">
        <v>128</v>
      </c>
      <c r="O16" s="412">
        <v>1</v>
      </c>
      <c r="P16" s="233"/>
      <c r="Q16" s="22"/>
      <c r="R16" s="234"/>
      <c r="S16" s="75" t="s">
        <v>273</v>
      </c>
      <c r="T16" s="164"/>
      <c r="U16" s="164"/>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row>
    <row r="17" spans="1:107" ht="82.5" customHeight="1" x14ac:dyDescent="0.25">
      <c r="A17" s="402"/>
      <c r="B17" s="402"/>
      <c r="C17" s="402"/>
      <c r="D17" s="392"/>
      <c r="E17" s="219"/>
      <c r="F17" s="235">
        <f t="shared" si="0"/>
        <v>1</v>
      </c>
      <c r="G17" s="231"/>
      <c r="H17" s="187"/>
      <c r="I17" s="47">
        <v>1</v>
      </c>
      <c r="J17" s="72" t="s">
        <v>155</v>
      </c>
      <c r="K17" s="73" t="s">
        <v>24</v>
      </c>
      <c r="L17" s="47">
        <v>1</v>
      </c>
      <c r="M17" s="232"/>
      <c r="N17" s="74" t="s">
        <v>128</v>
      </c>
      <c r="O17" s="412">
        <v>1</v>
      </c>
      <c r="P17" s="233"/>
      <c r="Q17" s="22"/>
      <c r="R17" s="234"/>
      <c r="S17" s="75" t="s">
        <v>274</v>
      </c>
      <c r="T17" s="164"/>
      <c r="U17" s="164"/>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row>
    <row r="18" spans="1:107" ht="120" x14ac:dyDescent="0.25">
      <c r="A18" s="402"/>
      <c r="B18" s="402"/>
      <c r="C18" s="402"/>
      <c r="D18" s="392"/>
      <c r="E18" s="219"/>
      <c r="F18" s="235">
        <f t="shared" si="0"/>
        <v>6</v>
      </c>
      <c r="G18" s="231"/>
      <c r="H18" s="187"/>
      <c r="I18" s="47">
        <v>60</v>
      </c>
      <c r="J18" s="72" t="s">
        <v>88</v>
      </c>
      <c r="K18" s="73" t="s">
        <v>25</v>
      </c>
      <c r="L18" s="47">
        <v>10</v>
      </c>
      <c r="M18" s="232"/>
      <c r="N18" s="74" t="s">
        <v>126</v>
      </c>
      <c r="O18" s="412">
        <v>1</v>
      </c>
      <c r="P18" s="233"/>
      <c r="Q18" s="22"/>
      <c r="R18" s="234"/>
      <c r="S18" s="75" t="s">
        <v>275</v>
      </c>
      <c r="T18" s="164"/>
      <c r="U18" s="164"/>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row>
    <row r="19" spans="1:107" ht="60" x14ac:dyDescent="0.25">
      <c r="A19" s="402"/>
      <c r="B19" s="402"/>
      <c r="C19" s="402"/>
      <c r="D19" s="392"/>
      <c r="E19" s="219"/>
      <c r="F19" s="235">
        <f t="shared" si="0"/>
        <v>7.3</v>
      </c>
      <c r="G19" s="231"/>
      <c r="H19" s="187"/>
      <c r="I19" s="47">
        <v>146</v>
      </c>
      <c r="J19" s="72" t="s">
        <v>89</v>
      </c>
      <c r="K19" s="73" t="s">
        <v>18</v>
      </c>
      <c r="L19" s="47">
        <v>20</v>
      </c>
      <c r="M19" s="232"/>
      <c r="N19" s="74" t="s">
        <v>129</v>
      </c>
      <c r="O19" s="412">
        <v>1</v>
      </c>
      <c r="P19" s="233"/>
      <c r="Q19" s="22"/>
      <c r="R19" s="234"/>
      <c r="S19" s="75" t="s">
        <v>211</v>
      </c>
      <c r="T19" s="164"/>
      <c r="U19" s="164"/>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row>
    <row r="20" spans="1:107" ht="60" x14ac:dyDescent="0.25">
      <c r="A20" s="402"/>
      <c r="B20" s="402"/>
      <c r="C20" s="402"/>
      <c r="D20" s="392"/>
      <c r="E20" s="219"/>
      <c r="F20" s="235">
        <f t="shared" si="0"/>
        <v>1</v>
      </c>
      <c r="G20" s="231"/>
      <c r="H20" s="187"/>
      <c r="I20" s="47">
        <v>6</v>
      </c>
      <c r="J20" s="72" t="s">
        <v>90</v>
      </c>
      <c r="K20" s="73" t="s">
        <v>22</v>
      </c>
      <c r="L20" s="47">
        <v>6</v>
      </c>
      <c r="M20" s="232"/>
      <c r="N20" s="74" t="s">
        <v>5</v>
      </c>
      <c r="O20" s="412">
        <v>1</v>
      </c>
      <c r="P20" s="233"/>
      <c r="Q20" s="22"/>
      <c r="R20" s="234"/>
      <c r="S20" s="75" t="s">
        <v>276</v>
      </c>
      <c r="T20" s="164"/>
      <c r="U20" s="164"/>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row>
    <row r="21" spans="1:107" ht="75.75" customHeight="1" x14ac:dyDescent="0.25">
      <c r="A21" s="402"/>
      <c r="B21" s="402"/>
      <c r="C21" s="402"/>
      <c r="D21" s="392"/>
      <c r="E21" s="219"/>
      <c r="F21" s="235">
        <v>1</v>
      </c>
      <c r="G21" s="231"/>
      <c r="H21" s="187"/>
      <c r="I21" s="47">
        <v>0.5</v>
      </c>
      <c r="J21" s="72" t="s">
        <v>62</v>
      </c>
      <c r="K21" s="76" t="s">
        <v>27</v>
      </c>
      <c r="L21" s="47">
        <v>1</v>
      </c>
      <c r="M21" s="232"/>
      <c r="N21" s="74" t="s">
        <v>6</v>
      </c>
      <c r="O21" s="412">
        <v>1</v>
      </c>
      <c r="P21" s="233"/>
      <c r="Q21" s="22"/>
      <c r="R21" s="234"/>
      <c r="S21" s="75" t="s">
        <v>286</v>
      </c>
      <c r="T21" s="164"/>
      <c r="U21" s="164"/>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row>
    <row r="22" spans="1:107" ht="32.25" customHeight="1" thickBot="1" x14ac:dyDescent="0.3">
      <c r="A22" s="402"/>
      <c r="B22" s="402"/>
      <c r="C22" s="402"/>
      <c r="D22" s="392"/>
      <c r="E22" s="219"/>
      <c r="F22" s="236">
        <v>1</v>
      </c>
      <c r="G22" s="237"/>
      <c r="H22" s="187"/>
      <c r="I22" s="48">
        <v>0.5</v>
      </c>
      <c r="J22" s="77" t="s">
        <v>240</v>
      </c>
      <c r="K22" s="78" t="s">
        <v>56</v>
      </c>
      <c r="L22" s="48">
        <v>1</v>
      </c>
      <c r="M22" s="238"/>
      <c r="N22" s="79" t="s">
        <v>130</v>
      </c>
      <c r="O22" s="413">
        <v>1</v>
      </c>
      <c r="P22" s="239"/>
      <c r="Q22" s="23"/>
      <c r="R22" s="240"/>
      <c r="S22" s="80" t="s">
        <v>287</v>
      </c>
      <c r="T22" s="164"/>
      <c r="U22" s="164"/>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row>
    <row r="23" spans="1:107" ht="45" x14ac:dyDescent="0.25">
      <c r="A23" s="402"/>
      <c r="B23" s="402"/>
      <c r="C23" s="402"/>
      <c r="D23" s="392"/>
      <c r="E23" s="219"/>
      <c r="F23" s="81">
        <f t="shared" si="0"/>
        <v>1</v>
      </c>
      <c r="G23" s="227" t="s">
        <v>243</v>
      </c>
      <c r="H23" s="187"/>
      <c r="I23" s="215">
        <v>1</v>
      </c>
      <c r="J23" s="216" t="s">
        <v>36</v>
      </c>
      <c r="K23" s="216" t="s">
        <v>35</v>
      </c>
      <c r="L23" s="215">
        <v>1</v>
      </c>
      <c r="M23" s="228" t="s">
        <v>143</v>
      </c>
      <c r="N23" s="217" t="s">
        <v>133</v>
      </c>
      <c r="O23" s="414">
        <v>1</v>
      </c>
      <c r="P23" s="10"/>
      <c r="Q23" s="229"/>
      <c r="R23" s="230">
        <f>356400000+71600000</f>
        <v>428000000</v>
      </c>
      <c r="S23" s="218" t="s">
        <v>65</v>
      </c>
      <c r="T23" s="164"/>
      <c r="U23" s="164"/>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row>
    <row r="24" spans="1:107" ht="75" x14ac:dyDescent="0.25">
      <c r="A24" s="402"/>
      <c r="B24" s="402"/>
      <c r="C24" s="402"/>
      <c r="D24" s="392"/>
      <c r="E24" s="219"/>
      <c r="F24" s="226">
        <f t="shared" si="0"/>
        <v>1</v>
      </c>
      <c r="G24" s="220"/>
      <c r="H24" s="187"/>
      <c r="I24" s="82">
        <v>5</v>
      </c>
      <c r="J24" s="83" t="s">
        <v>289</v>
      </c>
      <c r="K24" s="83" t="s">
        <v>37</v>
      </c>
      <c r="L24" s="403">
        <v>5</v>
      </c>
      <c r="M24" s="222"/>
      <c r="N24" s="84" t="s">
        <v>134</v>
      </c>
      <c r="O24" s="415">
        <v>1</v>
      </c>
      <c r="P24" s="223"/>
      <c r="Q24" s="224"/>
      <c r="R24" s="225"/>
      <c r="S24" s="85" t="s">
        <v>212</v>
      </c>
      <c r="T24" s="164"/>
      <c r="U24" s="164"/>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row>
    <row r="25" spans="1:107" ht="30" x14ac:dyDescent="0.25">
      <c r="A25" s="402"/>
      <c r="B25" s="402"/>
      <c r="C25" s="402"/>
      <c r="D25" s="392"/>
      <c r="E25" s="219"/>
      <c r="F25" s="226">
        <f t="shared" si="0"/>
        <v>1</v>
      </c>
      <c r="G25" s="220"/>
      <c r="H25" s="187"/>
      <c r="I25" s="82">
        <v>1</v>
      </c>
      <c r="J25" s="83" t="s">
        <v>99</v>
      </c>
      <c r="K25" s="83" t="s">
        <v>38</v>
      </c>
      <c r="L25" s="221">
        <v>1</v>
      </c>
      <c r="M25" s="222"/>
      <c r="N25" s="84" t="s">
        <v>134</v>
      </c>
      <c r="O25" s="415">
        <v>1</v>
      </c>
      <c r="P25" s="223"/>
      <c r="Q25" s="224"/>
      <c r="R25" s="225"/>
      <c r="S25" s="85"/>
      <c r="T25" s="164"/>
      <c r="U25" s="164"/>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row>
    <row r="26" spans="1:107" ht="60" x14ac:dyDescent="0.25">
      <c r="A26" s="402"/>
      <c r="B26" s="402"/>
      <c r="C26" s="402"/>
      <c r="D26" s="392"/>
      <c r="E26" s="219"/>
      <c r="F26" s="226">
        <f t="shared" si="0"/>
        <v>1</v>
      </c>
      <c r="G26" s="220"/>
      <c r="H26" s="187"/>
      <c r="I26" s="82">
        <v>70</v>
      </c>
      <c r="J26" s="83" t="s">
        <v>100</v>
      </c>
      <c r="K26" s="83" t="s">
        <v>39</v>
      </c>
      <c r="L26" s="221">
        <v>70</v>
      </c>
      <c r="M26" s="222"/>
      <c r="N26" s="84" t="s">
        <v>122</v>
      </c>
      <c r="O26" s="415">
        <v>1</v>
      </c>
      <c r="P26" s="223"/>
      <c r="Q26" s="224"/>
      <c r="R26" s="225"/>
      <c r="S26" s="85" t="s">
        <v>258</v>
      </c>
      <c r="T26" s="164"/>
      <c r="U26" s="164"/>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row>
    <row r="27" spans="1:107" ht="45" x14ac:dyDescent="0.25">
      <c r="A27" s="402"/>
      <c r="B27" s="402"/>
      <c r="C27" s="402"/>
      <c r="D27" s="392"/>
      <c r="E27" s="219"/>
      <c r="F27" s="226">
        <f t="shared" si="0"/>
        <v>0</v>
      </c>
      <c r="G27" s="220"/>
      <c r="H27" s="187"/>
      <c r="I27" s="82">
        <v>0</v>
      </c>
      <c r="J27" s="83" t="s">
        <v>40</v>
      </c>
      <c r="K27" s="83" t="s">
        <v>41</v>
      </c>
      <c r="L27" s="221">
        <v>1</v>
      </c>
      <c r="M27" s="222"/>
      <c r="N27" s="84" t="s">
        <v>135</v>
      </c>
      <c r="O27" s="415">
        <v>1</v>
      </c>
      <c r="P27" s="223"/>
      <c r="Q27" s="224"/>
      <c r="R27" s="225"/>
      <c r="S27" s="85" t="s">
        <v>290</v>
      </c>
      <c r="T27" s="164"/>
      <c r="U27" s="164"/>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row>
    <row r="28" spans="1:107" ht="165" x14ac:dyDescent="0.25">
      <c r="A28" s="402"/>
      <c r="B28" s="402"/>
      <c r="C28" s="402"/>
      <c r="D28" s="392"/>
      <c r="E28" s="219"/>
      <c r="F28" s="226">
        <f t="shared" si="0"/>
        <v>2.5</v>
      </c>
      <c r="G28" s="220"/>
      <c r="H28" s="187"/>
      <c r="I28" s="82">
        <v>15</v>
      </c>
      <c r="J28" s="83" t="s">
        <v>106</v>
      </c>
      <c r="K28" s="83" t="s">
        <v>12</v>
      </c>
      <c r="L28" s="221">
        <v>6</v>
      </c>
      <c r="M28" s="222"/>
      <c r="N28" s="84" t="s">
        <v>136</v>
      </c>
      <c r="O28" s="415">
        <v>1</v>
      </c>
      <c r="P28" s="223"/>
      <c r="Q28" s="224"/>
      <c r="R28" s="225"/>
      <c r="S28" s="85" t="s">
        <v>167</v>
      </c>
      <c r="T28" s="164"/>
      <c r="U28" s="164"/>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row>
    <row r="29" spans="1:107" ht="75" x14ac:dyDescent="0.25">
      <c r="A29" s="402"/>
      <c r="B29" s="402"/>
      <c r="C29" s="402"/>
      <c r="D29" s="392"/>
      <c r="E29" s="219"/>
      <c r="F29" s="226">
        <f t="shared" si="0"/>
        <v>1</v>
      </c>
      <c r="G29" s="220"/>
      <c r="H29" s="187"/>
      <c r="I29" s="82">
        <v>2000</v>
      </c>
      <c r="J29" s="83" t="s">
        <v>105</v>
      </c>
      <c r="K29" s="83" t="s">
        <v>7</v>
      </c>
      <c r="L29" s="221">
        <v>2000</v>
      </c>
      <c r="M29" s="222"/>
      <c r="N29" s="84" t="s">
        <v>137</v>
      </c>
      <c r="O29" s="415">
        <v>1</v>
      </c>
      <c r="P29" s="223"/>
      <c r="Q29" s="224"/>
      <c r="R29" s="225"/>
      <c r="S29" s="85" t="s">
        <v>156</v>
      </c>
      <c r="T29" s="164"/>
      <c r="U29" s="164"/>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row>
    <row r="30" spans="1:107" ht="60" x14ac:dyDescent="0.25">
      <c r="A30" s="402"/>
      <c r="B30" s="402"/>
      <c r="C30" s="402"/>
      <c r="D30" s="392"/>
      <c r="E30" s="219"/>
      <c r="F30" s="226">
        <f t="shared" si="0"/>
        <v>1</v>
      </c>
      <c r="G30" s="220"/>
      <c r="H30" s="187"/>
      <c r="I30" s="82">
        <v>1</v>
      </c>
      <c r="J30" s="83" t="s">
        <v>66</v>
      </c>
      <c r="K30" s="83" t="s">
        <v>43</v>
      </c>
      <c r="L30" s="221">
        <v>1</v>
      </c>
      <c r="M30" s="222"/>
      <c r="N30" s="84" t="s">
        <v>119</v>
      </c>
      <c r="O30" s="415">
        <v>1</v>
      </c>
      <c r="P30" s="223"/>
      <c r="Q30" s="224"/>
      <c r="R30" s="225"/>
      <c r="S30" s="86" t="s">
        <v>67</v>
      </c>
      <c r="T30" s="164"/>
      <c r="U30" s="164"/>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row>
    <row r="31" spans="1:107" ht="60" x14ac:dyDescent="0.25">
      <c r="A31" s="402"/>
      <c r="B31" s="402"/>
      <c r="C31" s="402"/>
      <c r="D31" s="392"/>
      <c r="E31" s="219"/>
      <c r="F31" s="226">
        <f t="shared" si="0"/>
        <v>1</v>
      </c>
      <c r="G31" s="220"/>
      <c r="H31" s="187"/>
      <c r="I31" s="82">
        <v>1500</v>
      </c>
      <c r="J31" s="83" t="s">
        <v>103</v>
      </c>
      <c r="K31" s="83" t="s">
        <v>44</v>
      </c>
      <c r="L31" s="221">
        <v>1500</v>
      </c>
      <c r="M31" s="222"/>
      <c r="N31" s="84" t="s">
        <v>138</v>
      </c>
      <c r="O31" s="415">
        <v>1</v>
      </c>
      <c r="P31" s="223"/>
      <c r="Q31" s="224"/>
      <c r="R31" s="225"/>
      <c r="S31" s="86" t="s">
        <v>74</v>
      </c>
      <c r="T31" s="164"/>
      <c r="U31" s="164"/>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row>
    <row r="32" spans="1:107" ht="45" x14ac:dyDescent="0.25">
      <c r="A32" s="402"/>
      <c r="B32" s="402"/>
      <c r="C32" s="402"/>
      <c r="D32" s="392"/>
      <c r="E32" s="219"/>
      <c r="F32" s="226">
        <f t="shared" si="0"/>
        <v>1</v>
      </c>
      <c r="G32" s="220"/>
      <c r="H32" s="187"/>
      <c r="I32" s="87">
        <v>1</v>
      </c>
      <c r="J32" s="83" t="s">
        <v>45</v>
      </c>
      <c r="K32" s="83" t="s">
        <v>46</v>
      </c>
      <c r="L32" s="221">
        <v>1</v>
      </c>
      <c r="M32" s="222"/>
      <c r="N32" s="84" t="s">
        <v>139</v>
      </c>
      <c r="O32" s="415">
        <v>1</v>
      </c>
      <c r="P32" s="223"/>
      <c r="Q32" s="224"/>
      <c r="R32" s="225"/>
      <c r="S32" s="86" t="s">
        <v>158</v>
      </c>
      <c r="T32" s="164"/>
      <c r="U32" s="164"/>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row>
    <row r="33" spans="1:107" ht="45" x14ac:dyDescent="0.25">
      <c r="A33" s="402"/>
      <c r="B33" s="402"/>
      <c r="C33" s="402"/>
      <c r="D33" s="392"/>
      <c r="E33" s="219"/>
      <c r="F33" s="226">
        <f t="shared" si="0"/>
        <v>2.1176470588235294</v>
      </c>
      <c r="G33" s="220"/>
      <c r="H33" s="187"/>
      <c r="I33" s="87">
        <v>360</v>
      </c>
      <c r="J33" s="83" t="s">
        <v>102</v>
      </c>
      <c r="K33" s="83" t="s">
        <v>47</v>
      </c>
      <c r="L33" s="221">
        <v>170</v>
      </c>
      <c r="M33" s="222"/>
      <c r="N33" s="84" t="s">
        <v>139</v>
      </c>
      <c r="O33" s="415">
        <v>1</v>
      </c>
      <c r="P33" s="223"/>
      <c r="Q33" s="224"/>
      <c r="R33" s="225"/>
      <c r="S33" s="86" t="s">
        <v>69</v>
      </c>
      <c r="T33" s="164"/>
      <c r="U33" s="164"/>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row>
    <row r="34" spans="1:107" ht="60" x14ac:dyDescent="0.25">
      <c r="A34" s="402"/>
      <c r="B34" s="402"/>
      <c r="C34" s="402"/>
      <c r="D34" s="392"/>
      <c r="E34" s="219"/>
      <c r="F34" s="226">
        <f t="shared" si="0"/>
        <v>2</v>
      </c>
      <c r="G34" s="220"/>
      <c r="H34" s="187"/>
      <c r="I34" s="87">
        <v>2</v>
      </c>
      <c r="J34" s="83" t="s">
        <v>149</v>
      </c>
      <c r="K34" s="83" t="s">
        <v>48</v>
      </c>
      <c r="L34" s="221">
        <v>1</v>
      </c>
      <c r="M34" s="222"/>
      <c r="N34" s="84" t="s">
        <v>139</v>
      </c>
      <c r="O34" s="415">
        <v>1</v>
      </c>
      <c r="P34" s="223"/>
      <c r="Q34" s="224"/>
      <c r="R34" s="225"/>
      <c r="S34" s="86" t="s">
        <v>159</v>
      </c>
      <c r="T34" s="164"/>
      <c r="U34" s="164"/>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row>
    <row r="35" spans="1:107" ht="90" x14ac:dyDescent="0.25">
      <c r="A35" s="402"/>
      <c r="B35" s="402"/>
      <c r="C35" s="402"/>
      <c r="D35" s="392"/>
      <c r="E35" s="219"/>
      <c r="F35" s="226">
        <f t="shared" si="0"/>
        <v>1.7647058823529411</v>
      </c>
      <c r="G35" s="220"/>
      <c r="H35" s="187"/>
      <c r="I35" s="87">
        <v>300</v>
      </c>
      <c r="J35" s="83" t="s">
        <v>150</v>
      </c>
      <c r="K35" s="83" t="s">
        <v>49</v>
      </c>
      <c r="L35" s="221">
        <v>170</v>
      </c>
      <c r="M35" s="222"/>
      <c r="N35" s="84" t="s">
        <v>139</v>
      </c>
      <c r="O35" s="415">
        <v>1</v>
      </c>
      <c r="P35" s="223"/>
      <c r="Q35" s="224"/>
      <c r="R35" s="225"/>
      <c r="S35" s="85" t="s">
        <v>259</v>
      </c>
      <c r="T35" s="164"/>
      <c r="U35" s="164"/>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row>
    <row r="36" spans="1:107" ht="60" x14ac:dyDescent="0.25">
      <c r="A36" s="402"/>
      <c r="B36" s="402"/>
      <c r="C36" s="402"/>
      <c r="D36" s="392"/>
      <c r="E36" s="219"/>
      <c r="F36" s="226">
        <f t="shared" si="0"/>
        <v>1.075</v>
      </c>
      <c r="G36" s="220"/>
      <c r="H36" s="187"/>
      <c r="I36" s="87">
        <v>43</v>
      </c>
      <c r="J36" s="83" t="s">
        <v>101</v>
      </c>
      <c r="K36" s="83" t="s">
        <v>50</v>
      </c>
      <c r="L36" s="221">
        <v>40</v>
      </c>
      <c r="M36" s="222"/>
      <c r="N36" s="84" t="s">
        <v>139</v>
      </c>
      <c r="O36" s="415">
        <v>1</v>
      </c>
      <c r="P36" s="223"/>
      <c r="Q36" s="224"/>
      <c r="R36" s="225"/>
      <c r="S36" s="86" t="s">
        <v>270</v>
      </c>
      <c r="T36" s="164"/>
      <c r="U36" s="164"/>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row>
    <row r="37" spans="1:107" ht="60.75" thickBot="1" x14ac:dyDescent="0.3">
      <c r="A37" s="402"/>
      <c r="B37" s="402"/>
      <c r="C37" s="402"/>
      <c r="D37" s="392"/>
      <c r="E37" s="219"/>
      <c r="F37" s="260">
        <f t="shared" si="0"/>
        <v>3</v>
      </c>
      <c r="G37" s="261"/>
      <c r="H37" s="187"/>
      <c r="I37" s="88">
        <v>300</v>
      </c>
      <c r="J37" s="89" t="s">
        <v>151</v>
      </c>
      <c r="K37" s="89" t="s">
        <v>52</v>
      </c>
      <c r="L37" s="404">
        <v>100</v>
      </c>
      <c r="M37" s="262"/>
      <c r="N37" s="90" t="s">
        <v>139</v>
      </c>
      <c r="O37" s="416">
        <v>1</v>
      </c>
      <c r="P37" s="263"/>
      <c r="Q37" s="264"/>
      <c r="R37" s="265"/>
      <c r="S37" s="91" t="s">
        <v>70</v>
      </c>
      <c r="T37" s="164"/>
      <c r="U37" s="164"/>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row>
    <row r="38" spans="1:107" ht="184.5" customHeight="1" x14ac:dyDescent="0.25">
      <c r="A38" s="402"/>
      <c r="B38" s="402"/>
      <c r="C38" s="402"/>
      <c r="D38" s="392"/>
      <c r="E38" s="219"/>
      <c r="F38" s="92">
        <f t="shared" si="0"/>
        <v>93.71</v>
      </c>
      <c r="G38" s="270" t="s">
        <v>191</v>
      </c>
      <c r="H38" s="270" t="s">
        <v>192</v>
      </c>
      <c r="I38" s="93">
        <f>915+45940</f>
        <v>46855</v>
      </c>
      <c r="J38" s="94" t="s">
        <v>223</v>
      </c>
      <c r="K38" s="94" t="s">
        <v>107</v>
      </c>
      <c r="L38" s="93">
        <v>500</v>
      </c>
      <c r="M38" s="271" t="s">
        <v>217</v>
      </c>
      <c r="N38" s="17" t="s">
        <v>110</v>
      </c>
      <c r="O38" s="417">
        <v>1</v>
      </c>
      <c r="P38" s="16"/>
      <c r="Q38" s="17"/>
      <c r="R38" s="272">
        <f>472500000+22500000</f>
        <v>495000000</v>
      </c>
      <c r="S38" s="95" t="s">
        <v>278</v>
      </c>
      <c r="T38" s="164"/>
      <c r="U38" s="164"/>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row>
    <row r="39" spans="1:107" ht="110.25" customHeight="1" x14ac:dyDescent="0.25">
      <c r="A39" s="402"/>
      <c r="B39" s="402"/>
      <c r="C39" s="402"/>
      <c r="D39" s="392"/>
      <c r="E39" s="219"/>
      <c r="F39" s="96">
        <f t="shared" si="0"/>
        <v>153.77600000000001</v>
      </c>
      <c r="G39" s="266"/>
      <c r="H39" s="266"/>
      <c r="I39" s="97">
        <f>200+76646+42</f>
        <v>76888</v>
      </c>
      <c r="J39" s="98" t="s">
        <v>224</v>
      </c>
      <c r="K39" s="98" t="s">
        <v>7</v>
      </c>
      <c r="L39" s="97">
        <v>500</v>
      </c>
      <c r="M39" s="267"/>
      <c r="N39" s="19" t="s">
        <v>110</v>
      </c>
      <c r="O39" s="269">
        <v>1</v>
      </c>
      <c r="P39" s="18"/>
      <c r="Q39" s="19"/>
      <c r="R39" s="268"/>
      <c r="S39" s="99" t="s">
        <v>264</v>
      </c>
      <c r="T39" s="164"/>
      <c r="U39" s="164"/>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row>
    <row r="40" spans="1:107" ht="155.25" customHeight="1" x14ac:dyDescent="0.25">
      <c r="A40" s="402"/>
      <c r="B40" s="402"/>
      <c r="C40" s="402"/>
      <c r="D40" s="392"/>
      <c r="E40" s="219"/>
      <c r="F40" s="96">
        <f t="shared" si="0"/>
        <v>200.30500000000001</v>
      </c>
      <c r="G40" s="266"/>
      <c r="H40" s="266"/>
      <c r="I40" s="97">
        <f>1925+78185+12</f>
        <v>80122</v>
      </c>
      <c r="J40" s="98" t="s">
        <v>213</v>
      </c>
      <c r="K40" s="98" t="s">
        <v>7</v>
      </c>
      <c r="L40" s="97">
        <f>400</f>
        <v>400</v>
      </c>
      <c r="M40" s="267"/>
      <c r="N40" s="19" t="s">
        <v>110</v>
      </c>
      <c r="O40" s="269">
        <v>1</v>
      </c>
      <c r="P40" s="18"/>
      <c r="Q40" s="19"/>
      <c r="R40" s="268"/>
      <c r="S40" s="99" t="s">
        <v>262</v>
      </c>
      <c r="T40" s="164"/>
      <c r="U40" s="164"/>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row>
    <row r="41" spans="1:107" ht="75" x14ac:dyDescent="0.25">
      <c r="A41" s="402"/>
      <c r="B41" s="402"/>
      <c r="C41" s="402"/>
      <c r="D41" s="392"/>
      <c r="E41" s="219"/>
      <c r="F41" s="96">
        <f t="shared" si="0"/>
        <v>42.447000000000003</v>
      </c>
      <c r="G41" s="266"/>
      <c r="H41" s="266"/>
      <c r="I41" s="97">
        <v>42447</v>
      </c>
      <c r="J41" s="98" t="s">
        <v>218</v>
      </c>
      <c r="K41" s="98" t="s">
        <v>7</v>
      </c>
      <c r="L41" s="97">
        <v>1000</v>
      </c>
      <c r="M41" s="267"/>
      <c r="N41" s="19"/>
      <c r="O41" s="269">
        <v>1</v>
      </c>
      <c r="P41" s="18"/>
      <c r="Q41" s="19"/>
      <c r="R41" s="268"/>
      <c r="S41" s="99"/>
      <c r="T41" s="164"/>
      <c r="U41" s="164"/>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row>
    <row r="42" spans="1:107" ht="75" x14ac:dyDescent="0.25">
      <c r="A42" s="402"/>
      <c r="B42" s="402"/>
      <c r="C42" s="402"/>
      <c r="D42" s="392"/>
      <c r="E42" s="219"/>
      <c r="F42" s="100">
        <f t="shared" ref="F42:F69" si="1">I42/L42*100%</f>
        <v>172.04</v>
      </c>
      <c r="G42" s="266"/>
      <c r="H42" s="266"/>
      <c r="I42" s="97">
        <f>350+16654+200</f>
        <v>17204</v>
      </c>
      <c r="J42" s="98" t="s">
        <v>225</v>
      </c>
      <c r="K42" s="98" t="s">
        <v>7</v>
      </c>
      <c r="L42" s="97">
        <v>100</v>
      </c>
      <c r="M42" s="267"/>
      <c r="N42" s="19" t="s">
        <v>110</v>
      </c>
      <c r="O42" s="269">
        <v>1</v>
      </c>
      <c r="P42" s="18"/>
      <c r="Q42" s="19"/>
      <c r="R42" s="268"/>
      <c r="S42" s="99" t="s">
        <v>263</v>
      </c>
      <c r="T42" s="164"/>
      <c r="U42" s="164"/>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row>
    <row r="43" spans="1:107" ht="99.75" customHeight="1" x14ac:dyDescent="0.25">
      <c r="A43" s="402"/>
      <c r="B43" s="402"/>
      <c r="C43" s="402"/>
      <c r="D43" s="392"/>
      <c r="E43" s="219"/>
      <c r="F43" s="100">
        <f t="shared" si="1"/>
        <v>1.8833333333333333</v>
      </c>
      <c r="G43" s="266"/>
      <c r="H43" s="266"/>
      <c r="I43" s="97">
        <v>113</v>
      </c>
      <c r="J43" s="98" t="s">
        <v>226</v>
      </c>
      <c r="K43" s="98" t="s">
        <v>7</v>
      </c>
      <c r="L43" s="97">
        <v>60</v>
      </c>
      <c r="M43" s="267"/>
      <c r="N43" s="19" t="s">
        <v>110</v>
      </c>
      <c r="O43" s="269">
        <v>1</v>
      </c>
      <c r="P43" s="18"/>
      <c r="Q43" s="19"/>
      <c r="R43" s="268"/>
      <c r="S43" s="99" t="s">
        <v>265</v>
      </c>
      <c r="T43" s="164"/>
      <c r="U43" s="164"/>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row>
    <row r="44" spans="1:107" ht="313.5" customHeight="1" x14ac:dyDescent="0.25">
      <c r="A44" s="402"/>
      <c r="B44" s="402"/>
      <c r="C44" s="402"/>
      <c r="D44" s="392"/>
      <c r="E44" s="219"/>
      <c r="F44" s="100">
        <f t="shared" si="1"/>
        <v>4.6849999999999996</v>
      </c>
      <c r="G44" s="266"/>
      <c r="H44" s="266"/>
      <c r="I44" s="97">
        <f>923+14</f>
        <v>937</v>
      </c>
      <c r="J44" s="98" t="s">
        <v>227</v>
      </c>
      <c r="K44" s="98" t="s">
        <v>7</v>
      </c>
      <c r="L44" s="97">
        <v>200</v>
      </c>
      <c r="M44" s="267"/>
      <c r="N44" s="19" t="s">
        <v>110</v>
      </c>
      <c r="O44" s="269">
        <v>1</v>
      </c>
      <c r="P44" s="18"/>
      <c r="Q44" s="19"/>
      <c r="R44" s="268"/>
      <c r="S44" s="99" t="s">
        <v>266</v>
      </c>
      <c r="T44" s="164"/>
      <c r="U44" s="164"/>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row>
    <row r="45" spans="1:107" ht="90" x14ac:dyDescent="0.25">
      <c r="A45" s="402"/>
      <c r="B45" s="402"/>
      <c r="C45" s="402"/>
      <c r="D45" s="392"/>
      <c r="E45" s="219"/>
      <c r="F45" s="100">
        <f t="shared" si="1"/>
        <v>1.04</v>
      </c>
      <c r="G45" s="266"/>
      <c r="H45" s="266"/>
      <c r="I45" s="97">
        <v>156</v>
      </c>
      <c r="J45" s="98" t="s">
        <v>228</v>
      </c>
      <c r="K45" s="98" t="s">
        <v>7</v>
      </c>
      <c r="L45" s="97">
        <v>150</v>
      </c>
      <c r="M45" s="267"/>
      <c r="N45" s="19" t="s">
        <v>110</v>
      </c>
      <c r="O45" s="269">
        <v>1</v>
      </c>
      <c r="P45" s="18"/>
      <c r="Q45" s="19"/>
      <c r="R45" s="268"/>
      <c r="S45" s="99" t="s">
        <v>144</v>
      </c>
      <c r="T45" s="164"/>
      <c r="U45" s="164"/>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row>
    <row r="46" spans="1:107" ht="75" x14ac:dyDescent="0.25">
      <c r="A46" s="402"/>
      <c r="B46" s="402"/>
      <c r="C46" s="402"/>
      <c r="D46" s="392"/>
      <c r="E46" s="219"/>
      <c r="F46" s="100">
        <f t="shared" si="1"/>
        <v>2</v>
      </c>
      <c r="G46" s="266"/>
      <c r="H46" s="266"/>
      <c r="I46" s="97">
        <v>120</v>
      </c>
      <c r="J46" s="98" t="s">
        <v>291</v>
      </c>
      <c r="K46" s="98" t="s">
        <v>7</v>
      </c>
      <c r="L46" s="97">
        <v>60</v>
      </c>
      <c r="M46" s="267"/>
      <c r="N46" s="19" t="s">
        <v>110</v>
      </c>
      <c r="O46" s="269">
        <v>1</v>
      </c>
      <c r="P46" s="18"/>
      <c r="Q46" s="101" t="s">
        <v>60</v>
      </c>
      <c r="R46" s="268"/>
      <c r="S46" s="99" t="s">
        <v>164</v>
      </c>
      <c r="T46" s="164"/>
      <c r="U46" s="164"/>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row>
    <row r="47" spans="1:107" ht="90.75" thickBot="1" x14ac:dyDescent="0.3">
      <c r="A47" s="402"/>
      <c r="B47" s="402"/>
      <c r="C47" s="402"/>
      <c r="D47" s="392"/>
      <c r="E47" s="219"/>
      <c r="F47" s="273">
        <f t="shared" si="1"/>
        <v>2.0833333333333335</v>
      </c>
      <c r="G47" s="274"/>
      <c r="H47" s="274"/>
      <c r="I47" s="275">
        <v>125</v>
      </c>
      <c r="J47" s="276" t="s">
        <v>229</v>
      </c>
      <c r="K47" s="276" t="s">
        <v>7</v>
      </c>
      <c r="L47" s="275">
        <v>60</v>
      </c>
      <c r="M47" s="278"/>
      <c r="N47" s="277" t="s">
        <v>110</v>
      </c>
      <c r="O47" s="418">
        <v>1</v>
      </c>
      <c r="P47" s="279"/>
      <c r="Q47" s="280"/>
      <c r="R47" s="281"/>
      <c r="S47" s="282" t="s">
        <v>292</v>
      </c>
      <c r="T47" s="164"/>
      <c r="U47" s="164"/>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row>
    <row r="48" spans="1:107" s="3" customFormat="1" ht="105" customHeight="1" thickBot="1" x14ac:dyDescent="0.3">
      <c r="A48" s="402"/>
      <c r="B48" s="402"/>
      <c r="C48" s="402"/>
      <c r="D48" s="393"/>
      <c r="E48" s="153"/>
      <c r="F48" s="283">
        <f t="shared" si="1"/>
        <v>2</v>
      </c>
      <c r="G48" s="284" t="s">
        <v>169</v>
      </c>
      <c r="H48" s="285" t="s">
        <v>251</v>
      </c>
      <c r="I48" s="286">
        <v>6</v>
      </c>
      <c r="J48" s="288" t="s">
        <v>104</v>
      </c>
      <c r="K48" s="287" t="s">
        <v>42</v>
      </c>
      <c r="L48" s="405">
        <v>3</v>
      </c>
      <c r="M48" s="289"/>
      <c r="N48" s="288" t="s">
        <v>125</v>
      </c>
      <c r="O48" s="419">
        <v>1</v>
      </c>
      <c r="P48" s="290"/>
      <c r="Q48" s="285"/>
      <c r="R48" s="291">
        <v>163481200</v>
      </c>
      <c r="S48" s="292" t="s">
        <v>157</v>
      </c>
      <c r="T48" s="164"/>
      <c r="U48" s="164"/>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row>
    <row r="49" spans="1:107" ht="170.25" customHeight="1" x14ac:dyDescent="0.25">
      <c r="A49" s="402"/>
      <c r="B49" s="402"/>
      <c r="C49" s="402"/>
      <c r="D49" s="394" t="s">
        <v>238</v>
      </c>
      <c r="E49" s="293" t="s">
        <v>247</v>
      </c>
      <c r="F49" s="295">
        <f t="shared" si="1"/>
        <v>0.52738750000000001</v>
      </c>
      <c r="G49" s="188" t="s">
        <v>170</v>
      </c>
      <c r="H49" s="188" t="s">
        <v>248</v>
      </c>
      <c r="I49" s="102">
        <v>168764</v>
      </c>
      <c r="J49" s="103" t="s">
        <v>91</v>
      </c>
      <c r="K49" s="104" t="s">
        <v>28</v>
      </c>
      <c r="L49" s="102">
        <v>320000</v>
      </c>
      <c r="M49" s="205" t="s">
        <v>142</v>
      </c>
      <c r="N49" s="105" t="s">
        <v>131</v>
      </c>
      <c r="O49" s="420">
        <v>1</v>
      </c>
      <c r="P49" s="203"/>
      <c r="Q49" s="169"/>
      <c r="R49" s="175">
        <v>1036050000</v>
      </c>
      <c r="S49" s="106" t="s">
        <v>288</v>
      </c>
      <c r="T49" s="164"/>
      <c r="U49" s="164"/>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row>
    <row r="50" spans="1:107" ht="75" x14ac:dyDescent="0.25">
      <c r="A50" s="402"/>
      <c r="B50" s="402"/>
      <c r="C50" s="402"/>
      <c r="D50" s="395"/>
      <c r="E50" s="294"/>
      <c r="F50" s="296">
        <f t="shared" si="1"/>
        <v>0.54833333333333334</v>
      </c>
      <c r="G50" s="189"/>
      <c r="H50" s="189"/>
      <c r="I50" s="107">
        <v>329</v>
      </c>
      <c r="J50" s="108" t="s">
        <v>92</v>
      </c>
      <c r="K50" s="109" t="s">
        <v>29</v>
      </c>
      <c r="L50" s="107">
        <v>600</v>
      </c>
      <c r="M50" s="206"/>
      <c r="N50" s="110" t="s">
        <v>131</v>
      </c>
      <c r="O50" s="421">
        <v>1</v>
      </c>
      <c r="P50" s="204"/>
      <c r="Q50" s="170"/>
      <c r="R50" s="176"/>
      <c r="S50" s="24" t="s">
        <v>162</v>
      </c>
      <c r="T50" s="164"/>
      <c r="U50" s="164"/>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row>
    <row r="51" spans="1:107" ht="45" x14ac:dyDescent="0.25">
      <c r="A51" s="402"/>
      <c r="B51" s="402"/>
      <c r="C51" s="402"/>
      <c r="D51" s="395"/>
      <c r="E51" s="294"/>
      <c r="F51" s="296">
        <f t="shared" si="1"/>
        <v>0.52631578947368418</v>
      </c>
      <c r="G51" s="189"/>
      <c r="H51" s="189"/>
      <c r="I51" s="107">
        <v>280</v>
      </c>
      <c r="J51" s="108" t="s">
        <v>94</v>
      </c>
      <c r="K51" s="109" t="s">
        <v>31</v>
      </c>
      <c r="L51" s="107">
        <v>532</v>
      </c>
      <c r="M51" s="206"/>
      <c r="N51" s="110" t="s">
        <v>131</v>
      </c>
      <c r="O51" s="421">
        <v>1</v>
      </c>
      <c r="P51" s="204"/>
      <c r="Q51" s="170"/>
      <c r="R51" s="176"/>
      <c r="S51" s="24" t="s">
        <v>279</v>
      </c>
      <c r="T51" s="164"/>
      <c r="U51" s="164"/>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row>
    <row r="52" spans="1:107" ht="45" x14ac:dyDescent="0.25">
      <c r="A52" s="402"/>
      <c r="B52" s="402"/>
      <c r="C52" s="402"/>
      <c r="D52" s="395"/>
      <c r="E52" s="294"/>
      <c r="F52" s="296">
        <f t="shared" si="1"/>
        <v>0.67</v>
      </c>
      <c r="G52" s="189"/>
      <c r="H52" s="189"/>
      <c r="I52" s="107">
        <v>670</v>
      </c>
      <c r="J52" s="108" t="s">
        <v>95</v>
      </c>
      <c r="K52" s="109" t="s">
        <v>31</v>
      </c>
      <c r="L52" s="107">
        <v>1000</v>
      </c>
      <c r="M52" s="206"/>
      <c r="N52" s="110" t="s">
        <v>131</v>
      </c>
      <c r="O52" s="421">
        <v>1</v>
      </c>
      <c r="P52" s="204"/>
      <c r="Q52" s="170"/>
      <c r="R52" s="176"/>
      <c r="S52" s="24" t="s">
        <v>111</v>
      </c>
      <c r="T52" s="164"/>
      <c r="U52" s="164"/>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row>
    <row r="53" spans="1:107" ht="105.75" thickBot="1" x14ac:dyDescent="0.3">
      <c r="A53" s="402"/>
      <c r="B53" s="402"/>
      <c r="C53" s="402"/>
      <c r="D53" s="395"/>
      <c r="E53" s="294"/>
      <c r="F53" s="297">
        <f t="shared" si="1"/>
        <v>0.93333333333333335</v>
      </c>
      <c r="G53" s="298"/>
      <c r="H53" s="298"/>
      <c r="I53" s="299">
        <v>14</v>
      </c>
      <c r="J53" s="300" t="s">
        <v>97</v>
      </c>
      <c r="K53" s="300" t="s">
        <v>33</v>
      </c>
      <c r="L53" s="299">
        <v>15</v>
      </c>
      <c r="M53" s="302"/>
      <c r="N53" s="303" t="s">
        <v>131</v>
      </c>
      <c r="O53" s="422">
        <v>1</v>
      </c>
      <c r="P53" s="304"/>
      <c r="Q53" s="301"/>
      <c r="R53" s="305"/>
      <c r="S53" s="306" t="s">
        <v>205</v>
      </c>
      <c r="T53" s="164"/>
      <c r="U53" s="164"/>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row>
    <row r="54" spans="1:107" ht="76.5" customHeight="1" x14ac:dyDescent="0.25">
      <c r="A54" s="402"/>
      <c r="B54" s="402"/>
      <c r="C54" s="402"/>
      <c r="D54" s="395"/>
      <c r="E54" s="294"/>
      <c r="F54" s="307">
        <f t="shared" si="1"/>
        <v>0.96</v>
      </c>
      <c r="G54" s="308" t="s">
        <v>230</v>
      </c>
      <c r="H54" s="308" t="s">
        <v>249</v>
      </c>
      <c r="I54" s="309">
        <v>96</v>
      </c>
      <c r="J54" s="310" t="s">
        <v>80</v>
      </c>
      <c r="K54" s="310" t="s">
        <v>64</v>
      </c>
      <c r="L54" s="309">
        <v>100</v>
      </c>
      <c r="M54" s="308"/>
      <c r="N54" s="311" t="s">
        <v>110</v>
      </c>
      <c r="O54" s="423">
        <v>1</v>
      </c>
      <c r="P54" s="312"/>
      <c r="Q54" s="311"/>
      <c r="R54" s="313">
        <f>38961000+40900000</f>
        <v>79861000</v>
      </c>
      <c r="S54" s="314" t="s">
        <v>145</v>
      </c>
      <c r="T54" s="164"/>
      <c r="U54" s="164"/>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row>
    <row r="55" spans="1:107" ht="36.950000000000003" customHeight="1" x14ac:dyDescent="0.25">
      <c r="A55" s="402"/>
      <c r="B55" s="402"/>
      <c r="C55" s="402"/>
      <c r="D55" s="395"/>
      <c r="E55" s="294"/>
      <c r="F55" s="315">
        <f t="shared" si="1"/>
        <v>1</v>
      </c>
      <c r="G55" s="191"/>
      <c r="H55" s="191"/>
      <c r="I55" s="111">
        <v>1</v>
      </c>
      <c r="J55" s="112" t="s">
        <v>214</v>
      </c>
      <c r="K55" s="112" t="s">
        <v>215</v>
      </c>
      <c r="L55" s="111">
        <v>1</v>
      </c>
      <c r="M55" s="191"/>
      <c r="N55" s="167"/>
      <c r="O55" s="424">
        <v>1</v>
      </c>
      <c r="P55" s="25"/>
      <c r="Q55" s="167"/>
      <c r="R55" s="113"/>
      <c r="S55" s="114"/>
      <c r="T55" s="164"/>
      <c r="U55" s="164"/>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row>
    <row r="56" spans="1:107" ht="56.25" customHeight="1" thickBot="1" x14ac:dyDescent="0.3">
      <c r="A56" s="402"/>
      <c r="B56" s="402"/>
      <c r="C56" s="402"/>
      <c r="D56" s="395"/>
      <c r="E56" s="294"/>
      <c r="F56" s="316">
        <f t="shared" si="1"/>
        <v>2.125</v>
      </c>
      <c r="G56" s="317"/>
      <c r="H56" s="317"/>
      <c r="I56" s="318">
        <v>17</v>
      </c>
      <c r="J56" s="319" t="s">
        <v>81</v>
      </c>
      <c r="K56" s="319" t="s">
        <v>13</v>
      </c>
      <c r="L56" s="318">
        <v>8</v>
      </c>
      <c r="M56" s="317"/>
      <c r="N56" s="321" t="s">
        <v>112</v>
      </c>
      <c r="O56" s="322">
        <v>1</v>
      </c>
      <c r="P56" s="323"/>
      <c r="Q56" s="320"/>
      <c r="R56" s="324">
        <v>272000000</v>
      </c>
      <c r="S56" s="325" t="s">
        <v>285</v>
      </c>
      <c r="T56" s="164"/>
      <c r="U56" s="164"/>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row>
    <row r="57" spans="1:107" ht="189" customHeight="1" x14ac:dyDescent="0.25">
      <c r="A57" s="402"/>
      <c r="B57" s="402"/>
      <c r="C57" s="402"/>
      <c r="D57" s="395"/>
      <c r="E57" s="294"/>
      <c r="F57" s="406">
        <f t="shared" si="1"/>
        <v>0.88888888888888884</v>
      </c>
      <c r="G57" s="326" t="s">
        <v>195</v>
      </c>
      <c r="H57" s="326" t="s">
        <v>193</v>
      </c>
      <c r="I57" s="327">
        <v>8</v>
      </c>
      <c r="J57" s="328" t="s">
        <v>231</v>
      </c>
      <c r="K57" s="328" t="s">
        <v>8</v>
      </c>
      <c r="L57" s="327">
        <v>9</v>
      </c>
      <c r="M57" s="326"/>
      <c r="N57" s="330" t="s">
        <v>113</v>
      </c>
      <c r="O57" s="425">
        <v>1</v>
      </c>
      <c r="P57" s="331"/>
      <c r="Q57" s="329"/>
      <c r="R57" s="332">
        <v>122950000</v>
      </c>
      <c r="S57" s="333" t="s">
        <v>293</v>
      </c>
      <c r="T57" s="164"/>
      <c r="U57" s="164"/>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row>
    <row r="58" spans="1:107" ht="136.5" customHeight="1" x14ac:dyDescent="0.25">
      <c r="A58" s="402"/>
      <c r="B58" s="402"/>
      <c r="C58" s="402"/>
      <c r="D58" s="395"/>
      <c r="E58" s="294"/>
      <c r="F58" s="334">
        <f t="shared" si="1"/>
        <v>1.1599999999999999</v>
      </c>
      <c r="G58" s="185"/>
      <c r="H58" s="185"/>
      <c r="I58" s="115">
        <v>58</v>
      </c>
      <c r="J58" s="116" t="s">
        <v>232</v>
      </c>
      <c r="K58" s="116" t="s">
        <v>13</v>
      </c>
      <c r="L58" s="115">
        <v>50</v>
      </c>
      <c r="M58" s="185"/>
      <c r="N58" s="117" t="s">
        <v>114</v>
      </c>
      <c r="O58" s="426">
        <v>1</v>
      </c>
      <c r="P58" s="26"/>
      <c r="Q58" s="168"/>
      <c r="R58" s="178"/>
      <c r="S58" s="118" t="s">
        <v>146</v>
      </c>
      <c r="T58" s="164"/>
      <c r="U58" s="164"/>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row>
    <row r="59" spans="1:107" ht="148.5" customHeight="1" x14ac:dyDescent="0.25">
      <c r="A59" s="402"/>
      <c r="B59" s="402"/>
      <c r="C59" s="402"/>
      <c r="D59" s="395"/>
      <c r="E59" s="294"/>
      <c r="F59" s="334">
        <f>I59/L59*100%</f>
        <v>1.7916666666666667</v>
      </c>
      <c r="G59" s="185"/>
      <c r="H59" s="185"/>
      <c r="I59" s="159">
        <f>73+13</f>
        <v>86</v>
      </c>
      <c r="J59" s="116" t="s">
        <v>93</v>
      </c>
      <c r="K59" s="116" t="s">
        <v>30</v>
      </c>
      <c r="L59" s="115">
        <v>48</v>
      </c>
      <c r="M59" s="185"/>
      <c r="N59" s="117" t="s">
        <v>131</v>
      </c>
      <c r="O59" s="426">
        <v>1</v>
      </c>
      <c r="P59" s="160"/>
      <c r="Q59" s="117" t="s">
        <v>61</v>
      </c>
      <c r="R59" s="178"/>
      <c r="S59" s="118" t="s">
        <v>146</v>
      </c>
      <c r="T59" s="164"/>
      <c r="U59" s="164"/>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row>
    <row r="60" spans="1:107" ht="117" customHeight="1" thickBot="1" x14ac:dyDescent="0.3">
      <c r="A60" s="402"/>
      <c r="B60" s="402"/>
      <c r="C60" s="402"/>
      <c r="D60" s="395"/>
      <c r="E60" s="294"/>
      <c r="F60" s="335">
        <f t="shared" si="1"/>
        <v>1.75</v>
      </c>
      <c r="G60" s="336"/>
      <c r="H60" s="336"/>
      <c r="I60" s="337">
        <f>2+5</f>
        <v>7</v>
      </c>
      <c r="J60" s="338" t="s">
        <v>233</v>
      </c>
      <c r="K60" s="338" t="s">
        <v>12</v>
      </c>
      <c r="L60" s="337">
        <v>4</v>
      </c>
      <c r="M60" s="336"/>
      <c r="N60" s="340" t="s">
        <v>114</v>
      </c>
      <c r="O60" s="427">
        <v>1</v>
      </c>
      <c r="P60" s="341"/>
      <c r="Q60" s="339"/>
      <c r="R60" s="342"/>
      <c r="S60" s="343" t="s">
        <v>283</v>
      </c>
      <c r="T60" s="164"/>
      <c r="U60" s="164"/>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row>
    <row r="61" spans="1:107" s="8" customFormat="1" ht="36.950000000000003" customHeight="1" x14ac:dyDescent="0.25">
      <c r="A61" s="402"/>
      <c r="B61" s="402"/>
      <c r="C61" s="402"/>
      <c r="D61" s="395"/>
      <c r="E61" s="294"/>
      <c r="F61" s="345">
        <f t="shared" si="1"/>
        <v>1</v>
      </c>
      <c r="G61" s="346" t="s">
        <v>261</v>
      </c>
      <c r="H61" s="346" t="s">
        <v>250</v>
      </c>
      <c r="I61" s="347">
        <v>1</v>
      </c>
      <c r="J61" s="348" t="s">
        <v>51</v>
      </c>
      <c r="K61" s="348" t="s">
        <v>59</v>
      </c>
      <c r="L61" s="347">
        <v>1</v>
      </c>
      <c r="M61" s="350"/>
      <c r="N61" s="351" t="s">
        <v>0</v>
      </c>
      <c r="O61" s="428">
        <v>1</v>
      </c>
      <c r="P61" s="352"/>
      <c r="Q61" s="349"/>
      <c r="R61" s="353">
        <f>229700000+47900000</f>
        <v>277600000</v>
      </c>
      <c r="S61" s="354" t="s">
        <v>68</v>
      </c>
      <c r="T61" s="164"/>
      <c r="U61" s="164"/>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row>
    <row r="62" spans="1:107" ht="51.75" customHeight="1" x14ac:dyDescent="0.25">
      <c r="A62" s="402"/>
      <c r="B62" s="402"/>
      <c r="C62" s="402"/>
      <c r="D62" s="395"/>
      <c r="E62" s="294"/>
      <c r="F62" s="355">
        <f t="shared" si="1"/>
        <v>1</v>
      </c>
      <c r="G62" s="190"/>
      <c r="H62" s="190"/>
      <c r="I62" s="119">
        <v>2</v>
      </c>
      <c r="J62" s="120" t="s">
        <v>154</v>
      </c>
      <c r="K62" s="121" t="s">
        <v>39</v>
      </c>
      <c r="L62" s="126">
        <v>2</v>
      </c>
      <c r="M62" s="165"/>
      <c r="N62" s="122" t="s">
        <v>0</v>
      </c>
      <c r="O62" s="429">
        <v>1</v>
      </c>
      <c r="P62" s="27"/>
      <c r="Q62" s="171"/>
      <c r="R62" s="177"/>
      <c r="S62" s="123" t="s">
        <v>161</v>
      </c>
      <c r="T62" s="164"/>
      <c r="U62" s="164"/>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row>
    <row r="63" spans="1:107" ht="47.1" customHeight="1" x14ac:dyDescent="0.25">
      <c r="A63" s="402"/>
      <c r="B63" s="402"/>
      <c r="C63" s="402"/>
      <c r="D63" s="395"/>
      <c r="E63" s="294"/>
      <c r="F63" s="355">
        <f t="shared" si="1"/>
        <v>1</v>
      </c>
      <c r="G63" s="190"/>
      <c r="H63" s="190"/>
      <c r="I63" s="119">
        <v>1</v>
      </c>
      <c r="J63" s="121" t="s">
        <v>98</v>
      </c>
      <c r="K63" s="121" t="s">
        <v>34</v>
      </c>
      <c r="L63" s="126">
        <v>1</v>
      </c>
      <c r="M63" s="165"/>
      <c r="N63" s="122" t="s">
        <v>132</v>
      </c>
      <c r="O63" s="429">
        <v>1</v>
      </c>
      <c r="P63" s="27"/>
      <c r="Q63" s="171"/>
      <c r="R63" s="177"/>
      <c r="S63" s="124" t="s">
        <v>260</v>
      </c>
      <c r="T63" s="164"/>
      <c r="U63" s="164"/>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row>
    <row r="64" spans="1:107" ht="80.099999999999994" customHeight="1" x14ac:dyDescent="0.25">
      <c r="A64" s="402"/>
      <c r="B64" s="402"/>
      <c r="C64" s="402"/>
      <c r="D64" s="395"/>
      <c r="E64" s="294"/>
      <c r="F64" s="355">
        <f t="shared" si="1"/>
        <v>1</v>
      </c>
      <c r="G64" s="190"/>
      <c r="H64" s="190"/>
      <c r="I64" s="119">
        <v>2</v>
      </c>
      <c r="J64" s="121" t="s">
        <v>96</v>
      </c>
      <c r="K64" s="125" t="s">
        <v>32</v>
      </c>
      <c r="L64" s="126">
        <v>2</v>
      </c>
      <c r="M64" s="165"/>
      <c r="N64" s="122" t="s">
        <v>0</v>
      </c>
      <c r="O64" s="429">
        <v>1</v>
      </c>
      <c r="P64" s="27"/>
      <c r="Q64" s="171"/>
      <c r="R64" s="177"/>
      <c r="S64" s="123" t="s">
        <v>196</v>
      </c>
      <c r="T64" s="164"/>
      <c r="U64" s="164"/>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row>
    <row r="65" spans="1:107" ht="84" customHeight="1" x14ac:dyDescent="0.25">
      <c r="A65" s="402"/>
      <c r="B65" s="402"/>
      <c r="C65" s="402"/>
      <c r="D65" s="395"/>
      <c r="E65" s="294"/>
      <c r="F65" s="355">
        <f t="shared" si="1"/>
        <v>1</v>
      </c>
      <c r="G65" s="190"/>
      <c r="H65" s="190"/>
      <c r="I65" s="126">
        <v>1</v>
      </c>
      <c r="J65" s="121" t="s">
        <v>57</v>
      </c>
      <c r="K65" s="121" t="s">
        <v>58</v>
      </c>
      <c r="L65" s="126">
        <v>1</v>
      </c>
      <c r="M65" s="165"/>
      <c r="N65" s="122" t="s">
        <v>114</v>
      </c>
      <c r="O65" s="429">
        <v>1</v>
      </c>
      <c r="P65" s="27"/>
      <c r="Q65" s="171"/>
      <c r="R65" s="177"/>
      <c r="S65" s="161" t="s">
        <v>160</v>
      </c>
      <c r="T65" s="164"/>
      <c r="U65" s="164"/>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row>
    <row r="66" spans="1:107" ht="57.95" customHeight="1" x14ac:dyDescent="0.25">
      <c r="A66" s="402"/>
      <c r="B66" s="402"/>
      <c r="C66" s="402"/>
      <c r="D66" s="395"/>
      <c r="E66" s="294"/>
      <c r="F66" s="355">
        <f t="shared" si="1"/>
        <v>0</v>
      </c>
      <c r="G66" s="190"/>
      <c r="H66" s="190"/>
      <c r="I66" s="119">
        <v>0</v>
      </c>
      <c r="J66" s="121" t="s">
        <v>152</v>
      </c>
      <c r="K66" s="121" t="s">
        <v>38</v>
      </c>
      <c r="L66" s="126">
        <v>2</v>
      </c>
      <c r="M66" s="165"/>
      <c r="N66" s="122" t="s">
        <v>140</v>
      </c>
      <c r="O66" s="429">
        <v>1</v>
      </c>
      <c r="P66" s="27"/>
      <c r="Q66" s="171"/>
      <c r="R66" s="177"/>
      <c r="S66" s="124" t="s">
        <v>194</v>
      </c>
      <c r="T66" s="164"/>
      <c r="U66" s="164"/>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row>
    <row r="67" spans="1:107" ht="117.75" customHeight="1" thickBot="1" x14ac:dyDescent="0.3">
      <c r="A67" s="402"/>
      <c r="B67" s="402"/>
      <c r="C67" s="402"/>
      <c r="D67" s="396"/>
      <c r="E67" s="344"/>
      <c r="F67" s="358">
        <f t="shared" si="1"/>
        <v>0.93333333333333335</v>
      </c>
      <c r="G67" s="359"/>
      <c r="H67" s="360"/>
      <c r="I67" s="361">
        <v>14</v>
      </c>
      <c r="J67" s="362" t="s">
        <v>97</v>
      </c>
      <c r="K67" s="363" t="s">
        <v>33</v>
      </c>
      <c r="L67" s="361">
        <v>15</v>
      </c>
      <c r="M67" s="360"/>
      <c r="N67" s="364" t="s">
        <v>131</v>
      </c>
      <c r="O67" s="430">
        <v>1</v>
      </c>
      <c r="P67" s="365"/>
      <c r="Q67" s="360">
        <f>249110673-249999999</f>
        <v>-889326</v>
      </c>
      <c r="R67" s="366"/>
      <c r="S67" s="367" t="s">
        <v>153</v>
      </c>
      <c r="T67" s="164"/>
      <c r="U67" s="164"/>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row>
    <row r="68" spans="1:107" ht="222.95" customHeight="1" x14ac:dyDescent="0.25">
      <c r="A68" s="402"/>
      <c r="B68" s="402"/>
      <c r="C68" s="402"/>
      <c r="D68" s="397" t="s">
        <v>239</v>
      </c>
      <c r="E68" s="356" t="s">
        <v>244</v>
      </c>
      <c r="F68" s="368">
        <f t="shared" si="1"/>
        <v>4</v>
      </c>
      <c r="G68" s="369" t="s">
        <v>171</v>
      </c>
      <c r="H68" s="369" t="s">
        <v>245</v>
      </c>
      <c r="I68" s="370">
        <v>4</v>
      </c>
      <c r="J68" s="371" t="s">
        <v>234</v>
      </c>
      <c r="K68" s="371" t="s">
        <v>9</v>
      </c>
      <c r="L68" s="370">
        <v>1</v>
      </c>
      <c r="M68" s="369" t="s">
        <v>171</v>
      </c>
      <c r="N68" s="372" t="s">
        <v>114</v>
      </c>
      <c r="O68" s="431">
        <v>1</v>
      </c>
      <c r="P68" s="373"/>
      <c r="Q68" s="374" t="s">
        <v>1</v>
      </c>
      <c r="R68" s="375">
        <v>37500000</v>
      </c>
      <c r="S68" s="376" t="s">
        <v>168</v>
      </c>
      <c r="T68" s="164"/>
      <c r="U68" s="164"/>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row>
    <row r="69" spans="1:107" ht="198.95" customHeight="1" thickBot="1" x14ac:dyDescent="0.3">
      <c r="A69" s="402"/>
      <c r="B69" s="402"/>
      <c r="C69" s="402"/>
      <c r="D69" s="398"/>
      <c r="E69" s="357"/>
      <c r="F69" s="127">
        <f t="shared" si="1"/>
        <v>1</v>
      </c>
      <c r="G69" s="184"/>
      <c r="H69" s="184"/>
      <c r="I69" s="128">
        <v>5</v>
      </c>
      <c r="J69" s="129" t="s">
        <v>235</v>
      </c>
      <c r="K69" s="129" t="s">
        <v>13</v>
      </c>
      <c r="L69" s="128">
        <v>5</v>
      </c>
      <c r="M69" s="184"/>
      <c r="N69" s="166" t="s">
        <v>114</v>
      </c>
      <c r="O69" s="432">
        <v>1</v>
      </c>
      <c r="P69" s="207"/>
      <c r="Q69" s="202"/>
      <c r="R69" s="378"/>
      <c r="S69" s="130" t="s">
        <v>220</v>
      </c>
      <c r="T69" s="164"/>
      <c r="U69" s="164"/>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row>
    <row r="70" spans="1:107" ht="99.95" customHeight="1" thickBot="1" x14ac:dyDescent="0.3">
      <c r="A70" s="402"/>
      <c r="B70" s="402"/>
      <c r="C70" s="402"/>
      <c r="D70" s="399" t="s">
        <v>177</v>
      </c>
      <c r="E70" s="377" t="s">
        <v>246</v>
      </c>
      <c r="F70" s="131" t="s">
        <v>216</v>
      </c>
      <c r="G70" s="28" t="s">
        <v>197</v>
      </c>
      <c r="H70" s="28" t="s">
        <v>199</v>
      </c>
      <c r="I70" s="132">
        <v>0</v>
      </c>
      <c r="J70" s="133" t="s">
        <v>281</v>
      </c>
      <c r="K70" s="133" t="s">
        <v>282</v>
      </c>
      <c r="L70" s="132">
        <v>0</v>
      </c>
      <c r="M70" s="28"/>
      <c r="N70" s="134"/>
      <c r="O70" s="433">
        <v>1</v>
      </c>
      <c r="P70" s="29"/>
      <c r="Q70" s="134"/>
      <c r="R70" s="135"/>
      <c r="S70" s="136" t="s">
        <v>219</v>
      </c>
      <c r="T70" s="164"/>
      <c r="U70" s="164"/>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row>
    <row r="71" spans="1:107" ht="72.95" customHeight="1" x14ac:dyDescent="0.25">
      <c r="A71" s="402"/>
      <c r="B71" s="402"/>
      <c r="C71" s="402"/>
      <c r="D71" s="400"/>
      <c r="E71" s="379"/>
      <c r="F71" s="137">
        <f t="shared" ref="F71:F77" si="2">I71/L71*100%</f>
        <v>1</v>
      </c>
      <c r="G71" s="179" t="s">
        <v>172</v>
      </c>
      <c r="H71" s="179" t="s">
        <v>200</v>
      </c>
      <c r="I71" s="138">
        <v>1</v>
      </c>
      <c r="J71" s="139" t="s">
        <v>236</v>
      </c>
      <c r="K71" s="139" t="s">
        <v>10</v>
      </c>
      <c r="L71" s="138">
        <v>1</v>
      </c>
      <c r="M71" s="179" t="s">
        <v>172</v>
      </c>
      <c r="N71" s="140" t="s">
        <v>116</v>
      </c>
      <c r="O71" s="434">
        <f>3/3*100%</f>
        <v>1</v>
      </c>
      <c r="P71" s="30"/>
      <c r="Q71" s="172"/>
      <c r="R71" s="389">
        <v>170780000</v>
      </c>
      <c r="S71" s="141" t="s">
        <v>204</v>
      </c>
      <c r="T71" s="164"/>
      <c r="U71" s="164"/>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row>
    <row r="72" spans="1:107" ht="120" customHeight="1" x14ac:dyDescent="0.25">
      <c r="A72" s="402"/>
      <c r="B72" s="402"/>
      <c r="C72" s="402"/>
      <c r="D72" s="400"/>
      <c r="E72" s="379"/>
      <c r="F72" s="142">
        <f t="shared" si="2"/>
        <v>1</v>
      </c>
      <c r="G72" s="182"/>
      <c r="H72" s="180"/>
      <c r="I72" s="143">
        <v>1</v>
      </c>
      <c r="J72" s="144" t="s">
        <v>82</v>
      </c>
      <c r="K72" s="144" t="s">
        <v>11</v>
      </c>
      <c r="L72" s="143">
        <v>1</v>
      </c>
      <c r="M72" s="180"/>
      <c r="N72" s="145" t="s">
        <v>115</v>
      </c>
      <c r="O72" s="435">
        <f t="shared" ref="O72:O74" si="3">3/3*100%</f>
        <v>1</v>
      </c>
      <c r="P72" s="31"/>
      <c r="Q72" s="173"/>
      <c r="R72" s="388"/>
      <c r="S72" s="146" t="s">
        <v>268</v>
      </c>
      <c r="T72" s="164"/>
      <c r="U72" s="164"/>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row>
    <row r="73" spans="1:107" ht="45" x14ac:dyDescent="0.25">
      <c r="A73" s="402"/>
      <c r="B73" s="402"/>
      <c r="C73" s="402"/>
      <c r="D73" s="400"/>
      <c r="E73" s="379"/>
      <c r="F73" s="142">
        <f t="shared" si="2"/>
        <v>1</v>
      </c>
      <c r="G73" s="182"/>
      <c r="H73" s="180"/>
      <c r="I73" s="143">
        <v>1</v>
      </c>
      <c r="J73" s="144" t="s">
        <v>15</v>
      </c>
      <c r="K73" s="144" t="s">
        <v>14</v>
      </c>
      <c r="L73" s="143">
        <v>1</v>
      </c>
      <c r="M73" s="180"/>
      <c r="N73" s="145" t="s">
        <v>117</v>
      </c>
      <c r="O73" s="435">
        <f t="shared" si="3"/>
        <v>1</v>
      </c>
      <c r="P73" s="31"/>
      <c r="Q73" s="173"/>
      <c r="R73" s="388"/>
      <c r="S73" s="146"/>
      <c r="T73" s="164"/>
      <c r="U73" s="164"/>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row>
    <row r="74" spans="1:107" ht="39.75" customHeight="1" x14ac:dyDescent="0.25">
      <c r="A74" s="402"/>
      <c r="B74" s="402"/>
      <c r="C74" s="402"/>
      <c r="D74" s="400"/>
      <c r="E74" s="379"/>
      <c r="F74" s="142">
        <f t="shared" si="2"/>
        <v>1</v>
      </c>
      <c r="G74" s="182"/>
      <c r="H74" s="180"/>
      <c r="I74" s="143">
        <v>1</v>
      </c>
      <c r="J74" s="144" t="s">
        <v>23</v>
      </c>
      <c r="K74" s="144" t="s">
        <v>21</v>
      </c>
      <c r="L74" s="143">
        <v>1</v>
      </c>
      <c r="M74" s="180"/>
      <c r="N74" s="145" t="s">
        <v>118</v>
      </c>
      <c r="O74" s="435">
        <f t="shared" si="3"/>
        <v>1</v>
      </c>
      <c r="P74" s="31"/>
      <c r="Q74" s="173"/>
      <c r="R74" s="388"/>
      <c r="S74" s="146" t="s">
        <v>165</v>
      </c>
      <c r="T74" s="164"/>
      <c r="U74" s="164"/>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row>
    <row r="75" spans="1:107" ht="75" x14ac:dyDescent="0.25">
      <c r="A75" s="402"/>
      <c r="B75" s="402"/>
      <c r="C75" s="402"/>
      <c r="D75" s="400"/>
      <c r="E75" s="379"/>
      <c r="F75" s="142">
        <f t="shared" si="2"/>
        <v>1</v>
      </c>
      <c r="G75" s="182"/>
      <c r="H75" s="180"/>
      <c r="I75" s="143">
        <v>1</v>
      </c>
      <c r="J75" s="144" t="s">
        <v>147</v>
      </c>
      <c r="K75" s="144" t="s">
        <v>148</v>
      </c>
      <c r="L75" s="143">
        <v>1</v>
      </c>
      <c r="M75" s="180"/>
      <c r="N75" s="145" t="s">
        <v>119</v>
      </c>
      <c r="O75" s="435">
        <f>4/4*100%</f>
        <v>1</v>
      </c>
      <c r="P75" s="31"/>
      <c r="Q75" s="173"/>
      <c r="R75" s="388"/>
      <c r="S75" s="146" t="s">
        <v>269</v>
      </c>
      <c r="T75" s="164"/>
      <c r="U75" s="164"/>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row>
    <row r="76" spans="1:107" ht="75" x14ac:dyDescent="0.25">
      <c r="A76" s="402"/>
      <c r="B76" s="402"/>
      <c r="C76" s="402"/>
      <c r="D76" s="400"/>
      <c r="E76" s="379"/>
      <c r="F76" s="142">
        <f t="shared" si="2"/>
        <v>1</v>
      </c>
      <c r="G76" s="182"/>
      <c r="H76" s="180"/>
      <c r="I76" s="143">
        <v>4</v>
      </c>
      <c r="J76" s="144" t="s">
        <v>83</v>
      </c>
      <c r="K76" s="144" t="s">
        <v>11</v>
      </c>
      <c r="L76" s="143">
        <v>4</v>
      </c>
      <c r="M76" s="180"/>
      <c r="N76" s="145" t="s">
        <v>120</v>
      </c>
      <c r="O76" s="435">
        <f t="shared" ref="O76:O78" si="4">4/4*100%</f>
        <v>1</v>
      </c>
      <c r="P76" s="31"/>
      <c r="Q76" s="173"/>
      <c r="R76" s="388"/>
      <c r="S76" s="146" t="s">
        <v>267</v>
      </c>
      <c r="T76" s="164"/>
      <c r="U76" s="164"/>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row>
    <row r="77" spans="1:107" ht="56.1" customHeight="1" thickBot="1" x14ac:dyDescent="0.3">
      <c r="A77" s="402"/>
      <c r="B77" s="402"/>
      <c r="C77" s="402"/>
      <c r="D77" s="400"/>
      <c r="E77" s="379"/>
      <c r="F77" s="147">
        <f t="shared" si="2"/>
        <v>2.8125</v>
      </c>
      <c r="G77" s="183"/>
      <c r="H77" s="181"/>
      <c r="I77" s="148">
        <v>225</v>
      </c>
      <c r="J77" s="149" t="s">
        <v>84</v>
      </c>
      <c r="K77" s="149" t="s">
        <v>16</v>
      </c>
      <c r="L77" s="148">
        <v>80</v>
      </c>
      <c r="M77" s="181"/>
      <c r="N77" s="150" t="s">
        <v>121</v>
      </c>
      <c r="O77" s="436">
        <f t="shared" si="4"/>
        <v>1</v>
      </c>
      <c r="P77" s="32"/>
      <c r="Q77" s="174"/>
      <c r="R77" s="390"/>
      <c r="S77" s="151" t="s">
        <v>166</v>
      </c>
      <c r="T77" s="164"/>
      <c r="U77" s="164"/>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row>
    <row r="78" spans="1:107" ht="60.75" thickBot="1" x14ac:dyDescent="0.3">
      <c r="A78" s="402"/>
      <c r="B78" s="402"/>
      <c r="C78" s="402"/>
      <c r="D78" s="400"/>
      <c r="E78" s="200"/>
      <c r="F78" s="380">
        <v>0</v>
      </c>
      <c r="G78" s="381" t="s">
        <v>201</v>
      </c>
      <c r="H78" s="381" t="s">
        <v>202</v>
      </c>
      <c r="I78" s="382">
        <v>0</v>
      </c>
      <c r="J78" s="383" t="s">
        <v>206</v>
      </c>
      <c r="K78" s="383" t="s">
        <v>208</v>
      </c>
      <c r="L78" s="382">
        <v>1</v>
      </c>
      <c r="M78" s="384"/>
      <c r="N78" s="384"/>
      <c r="O78" s="437">
        <f t="shared" si="4"/>
        <v>1</v>
      </c>
      <c r="P78" s="385"/>
      <c r="Q78" s="381"/>
      <c r="R78" s="386"/>
      <c r="S78" s="387" t="s">
        <v>219</v>
      </c>
      <c r="T78" s="164"/>
      <c r="U78" s="164"/>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row>
    <row r="79" spans="1:107" ht="45.75" thickBot="1" x14ac:dyDescent="0.3">
      <c r="A79" s="402"/>
      <c r="B79" s="402"/>
      <c r="C79" s="402"/>
      <c r="D79" s="401"/>
      <c r="E79" s="201"/>
      <c r="F79" s="152">
        <v>0</v>
      </c>
      <c r="G79" s="33" t="s">
        <v>198</v>
      </c>
      <c r="H79" s="34" t="s">
        <v>203</v>
      </c>
      <c r="I79" s="49">
        <v>0</v>
      </c>
      <c r="J79" s="34" t="s">
        <v>207</v>
      </c>
      <c r="K79" s="34" t="s">
        <v>294</v>
      </c>
      <c r="L79" s="49">
        <v>0</v>
      </c>
      <c r="M79" s="158"/>
      <c r="N79" s="158"/>
      <c r="O79" s="438">
        <v>100</v>
      </c>
      <c r="P79" s="35"/>
      <c r="Q79" s="34"/>
      <c r="R79" s="162">
        <v>4710040</v>
      </c>
      <c r="S79" s="36" t="s">
        <v>219</v>
      </c>
      <c r="T79" s="164"/>
      <c r="U79" s="164"/>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row>
    <row r="80" spans="1:107" x14ac:dyDescent="0.25">
      <c r="T80" s="164"/>
      <c r="U80" s="164"/>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row>
    <row r="81" spans="11:107" x14ac:dyDescent="0.25">
      <c r="R81" s="163"/>
      <c r="T81" s="164"/>
      <c r="U81" s="164"/>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row>
    <row r="82" spans="11:107" x14ac:dyDescent="0.25">
      <c r="T82" s="164"/>
      <c r="U82" s="164"/>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row>
    <row r="83" spans="11:107" x14ac:dyDescent="0.25">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row>
    <row r="84" spans="11:107" x14ac:dyDescent="0.25">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row>
    <row r="85" spans="11:107" x14ac:dyDescent="0.25">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row>
    <row r="86" spans="11:107" x14ac:dyDescent="0.25">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row>
    <row r="87" spans="11:107" x14ac:dyDescent="0.25">
      <c r="K87" s="1" t="s">
        <v>216</v>
      </c>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row>
    <row r="88" spans="11:107" x14ac:dyDescent="0.25">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row>
    <row r="89" spans="11:107" x14ac:dyDescent="0.25">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row>
    <row r="90" spans="11:107" x14ac:dyDescent="0.25">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row>
    <row r="91" spans="11:107" x14ac:dyDescent="0.25">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row>
    <row r="92" spans="11:107" x14ac:dyDescent="0.25">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row>
    <row r="93" spans="11:107" x14ac:dyDescent="0.25">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row>
    <row r="94" spans="11:107" x14ac:dyDescent="0.25">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row>
    <row r="95" spans="11:107" x14ac:dyDescent="0.25">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row>
    <row r="96" spans="11:107" x14ac:dyDescent="0.25">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row>
    <row r="97" spans="20:107" x14ac:dyDescent="0.25">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row>
    <row r="98" spans="20:107" x14ac:dyDescent="0.25">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row>
    <row r="99" spans="20:107" x14ac:dyDescent="0.25">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row>
    <row r="100" spans="20:107" x14ac:dyDescent="0.25">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row>
    <row r="101" spans="20:107" x14ac:dyDescent="0.25">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row>
    <row r="102" spans="20:107" x14ac:dyDescent="0.25">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row>
    <row r="103" spans="20:107" x14ac:dyDescent="0.25">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row>
    <row r="104" spans="20:107" x14ac:dyDescent="0.25">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row>
    <row r="105" spans="20:107" x14ac:dyDescent="0.25">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row>
    <row r="106" spans="20:107" x14ac:dyDescent="0.25">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row>
    <row r="107" spans="20:107" x14ac:dyDescent="0.25">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row>
    <row r="108" spans="20:107" x14ac:dyDescent="0.25">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row>
    <row r="109" spans="20:107" x14ac:dyDescent="0.25">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row>
    <row r="110" spans="20:107" x14ac:dyDescent="0.25">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row>
    <row r="111" spans="20:107" x14ac:dyDescent="0.25">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row>
    <row r="112" spans="20:107" x14ac:dyDescent="0.25">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row>
    <row r="113" spans="20:107" x14ac:dyDescent="0.25">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row>
    <row r="114" spans="20:107" x14ac:dyDescent="0.25">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row>
    <row r="115" spans="20:107" x14ac:dyDescent="0.25">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row>
    <row r="116" spans="20:107" x14ac:dyDescent="0.25">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row>
    <row r="117" spans="20:107" x14ac:dyDescent="0.25">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row>
    <row r="118" spans="20:107" x14ac:dyDescent="0.25">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row>
    <row r="119" spans="20:107" x14ac:dyDescent="0.25">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row>
    <row r="120" spans="20:107" x14ac:dyDescent="0.25">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row>
    <row r="121" spans="20:107" x14ac:dyDescent="0.25">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row>
    <row r="122" spans="20:107" x14ac:dyDescent="0.25">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row>
    <row r="123" spans="20:107" x14ac:dyDescent="0.25">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row>
    <row r="124" spans="20:107" x14ac:dyDescent="0.25">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row>
    <row r="125" spans="20:107" x14ac:dyDescent="0.25">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row>
    <row r="126" spans="20:107" x14ac:dyDescent="0.25">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row>
    <row r="127" spans="20:107" x14ac:dyDescent="0.25">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row>
    <row r="128" spans="20:107" x14ac:dyDescent="0.25">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row>
    <row r="129" spans="20:107" x14ac:dyDescent="0.25">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row>
    <row r="130" spans="20:107" x14ac:dyDescent="0.25">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row>
    <row r="131" spans="20:107" x14ac:dyDescent="0.25">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row>
    <row r="132" spans="20:107" x14ac:dyDescent="0.25">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row>
    <row r="133" spans="20:107" x14ac:dyDescent="0.25">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row>
    <row r="134" spans="20:107" x14ac:dyDescent="0.25">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row>
    <row r="135" spans="20:107" x14ac:dyDescent="0.25">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row>
    <row r="136" spans="20:107" x14ac:dyDescent="0.25">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row>
    <row r="137" spans="20:107" x14ac:dyDescent="0.25">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row>
    <row r="138" spans="20:107" x14ac:dyDescent="0.25">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row>
    <row r="139" spans="20:107" x14ac:dyDescent="0.25">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row>
    <row r="140" spans="20:107" x14ac:dyDescent="0.25">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row>
    <row r="141" spans="20:107" x14ac:dyDescent="0.25">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row>
    <row r="142" spans="20:107" x14ac:dyDescent="0.25">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row>
    <row r="143" spans="20:107" x14ac:dyDescent="0.25">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row>
    <row r="144" spans="20:107" x14ac:dyDescent="0.25">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row>
    <row r="145" spans="20:107" x14ac:dyDescent="0.25">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row>
    <row r="146" spans="20:107" x14ac:dyDescent="0.25">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row>
    <row r="147" spans="20:107" x14ac:dyDescent="0.25">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row>
    <row r="148" spans="20:107" x14ac:dyDescent="0.25">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row>
    <row r="149" spans="20:107" x14ac:dyDescent="0.25">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row>
    <row r="150" spans="20:107" x14ac:dyDescent="0.25">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row>
    <row r="151" spans="20:107" x14ac:dyDescent="0.25">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row>
    <row r="152" spans="20:107" x14ac:dyDescent="0.25">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row>
    <row r="153" spans="20:107" x14ac:dyDescent="0.25">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row>
    <row r="154" spans="20:107" x14ac:dyDescent="0.25">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row>
    <row r="155" spans="20:107" x14ac:dyDescent="0.25">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row>
    <row r="156" spans="20:107" x14ac:dyDescent="0.25">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row>
    <row r="157" spans="20:107" x14ac:dyDescent="0.25">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row>
    <row r="158" spans="20:107" x14ac:dyDescent="0.25">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row>
    <row r="159" spans="20:107" x14ac:dyDescent="0.25">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row>
    <row r="160" spans="20:107" x14ac:dyDescent="0.25">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row>
    <row r="161" spans="20:107" x14ac:dyDescent="0.25">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row>
    <row r="162" spans="20:107" x14ac:dyDescent="0.25">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row>
    <row r="163" spans="20:107" x14ac:dyDescent="0.25">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row>
    <row r="164" spans="20:107" x14ac:dyDescent="0.25">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row>
    <row r="165" spans="20:107" x14ac:dyDescent="0.25">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row>
    <row r="166" spans="20:107" x14ac:dyDescent="0.25">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row>
    <row r="167" spans="20:107" x14ac:dyDescent="0.25">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row>
    <row r="168" spans="20:107" x14ac:dyDescent="0.25">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row>
    <row r="169" spans="20:107" x14ac:dyDescent="0.25">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row>
    <row r="170" spans="20:107" x14ac:dyDescent="0.25">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row>
    <row r="171" spans="20:107" x14ac:dyDescent="0.25">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row>
    <row r="172" spans="20:107" x14ac:dyDescent="0.25">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row>
    <row r="173" spans="20:107" x14ac:dyDescent="0.25">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row>
    <row r="174" spans="20:107" x14ac:dyDescent="0.25">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row>
    <row r="175" spans="20:107" x14ac:dyDescent="0.25">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row>
    <row r="176" spans="20:107" x14ac:dyDescent="0.25">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row>
    <row r="177" spans="20:107" x14ac:dyDescent="0.25">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row>
    <row r="178" spans="20:107" x14ac:dyDescent="0.25">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row>
    <row r="179" spans="20:107" x14ac:dyDescent="0.25">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row>
    <row r="180" spans="20:107" x14ac:dyDescent="0.25">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row>
    <row r="181" spans="20:107" x14ac:dyDescent="0.25">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row>
    <row r="182" spans="20:107" x14ac:dyDescent="0.25">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row>
    <row r="183" spans="20:107" x14ac:dyDescent="0.25">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row>
    <row r="184" spans="20:107" x14ac:dyDescent="0.25">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row>
    <row r="185" spans="20:107" x14ac:dyDescent="0.25">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row>
    <row r="186" spans="20:107" x14ac:dyDescent="0.25">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row>
    <row r="187" spans="20:107" x14ac:dyDescent="0.25">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row>
    <row r="188" spans="20:107" x14ac:dyDescent="0.25">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row>
    <row r="189" spans="20:107" x14ac:dyDescent="0.25">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row>
    <row r="190" spans="20:107" x14ac:dyDescent="0.25">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row>
    <row r="191" spans="20:107" x14ac:dyDescent="0.25">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row>
    <row r="192" spans="20:107" x14ac:dyDescent="0.25">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row>
    <row r="193" spans="20:107" x14ac:dyDescent="0.25">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row>
    <row r="194" spans="20:107" x14ac:dyDescent="0.25">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row>
    <row r="195" spans="20:107" x14ac:dyDescent="0.25">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row>
    <row r="196" spans="20:107" x14ac:dyDescent="0.25">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row>
    <row r="197" spans="20:107" x14ac:dyDescent="0.25">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row>
    <row r="198" spans="20:107" x14ac:dyDescent="0.25">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row>
    <row r="199" spans="20:107" x14ac:dyDescent="0.25">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row>
    <row r="200" spans="20:107" x14ac:dyDescent="0.25">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row>
    <row r="201" spans="20:107" x14ac:dyDescent="0.25">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row>
    <row r="202" spans="20:107" x14ac:dyDescent="0.25">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row>
    <row r="203" spans="20:107" x14ac:dyDescent="0.25">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row>
    <row r="204" spans="20:107" x14ac:dyDescent="0.25">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row>
    <row r="205" spans="20:107" x14ac:dyDescent="0.25">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row>
    <row r="206" spans="20:107" x14ac:dyDescent="0.25">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row>
    <row r="207" spans="20:107" x14ac:dyDescent="0.25">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row>
    <row r="208" spans="20:107" x14ac:dyDescent="0.25">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row>
    <row r="209" spans="20:107" x14ac:dyDescent="0.25">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row>
    <row r="210" spans="20:107" x14ac:dyDescent="0.25">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row>
    <row r="211" spans="20:107" x14ac:dyDescent="0.25">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row>
    <row r="212" spans="20:107" x14ac:dyDescent="0.25">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row>
    <row r="213" spans="20:107" x14ac:dyDescent="0.25">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row>
    <row r="214" spans="20:107" x14ac:dyDescent="0.25">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row>
    <row r="215" spans="20:107" x14ac:dyDescent="0.25">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row>
    <row r="216" spans="20:107" x14ac:dyDescent="0.25">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row>
    <row r="217" spans="20:107" x14ac:dyDescent="0.25">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row>
    <row r="218" spans="20:107" x14ac:dyDescent="0.25">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row>
    <row r="219" spans="20:107" x14ac:dyDescent="0.25">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row>
    <row r="220" spans="20:107" x14ac:dyDescent="0.25">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row>
    <row r="221" spans="20:107" x14ac:dyDescent="0.25">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row>
    <row r="222" spans="20:107" x14ac:dyDescent="0.25">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row>
    <row r="223" spans="20:107" x14ac:dyDescent="0.25">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row>
    <row r="224" spans="20:107" x14ac:dyDescent="0.25">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row>
    <row r="225" spans="20:107" x14ac:dyDescent="0.25">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row>
    <row r="226" spans="20:107" x14ac:dyDescent="0.25">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row>
    <row r="227" spans="20:107" x14ac:dyDescent="0.25">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row>
    <row r="228" spans="20:107" x14ac:dyDescent="0.25">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row>
    <row r="229" spans="20:107" x14ac:dyDescent="0.25">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row>
    <row r="230" spans="20:107" x14ac:dyDescent="0.25">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row>
    <row r="231" spans="20:107" x14ac:dyDescent="0.25">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row>
    <row r="232" spans="20:107" x14ac:dyDescent="0.25">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row>
    <row r="233" spans="20:107" x14ac:dyDescent="0.25">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row>
    <row r="234" spans="20:107" x14ac:dyDescent="0.25">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row>
    <row r="235" spans="20:107" x14ac:dyDescent="0.25">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row>
    <row r="236" spans="20:107" x14ac:dyDescent="0.25">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row>
    <row r="237" spans="20:107" x14ac:dyDescent="0.25">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row>
    <row r="238" spans="20:107" x14ac:dyDescent="0.25">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row>
    <row r="239" spans="20:107" x14ac:dyDescent="0.25">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row>
    <row r="240" spans="20:107" x14ac:dyDescent="0.25">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row>
    <row r="241" spans="20:107" x14ac:dyDescent="0.25">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row>
    <row r="242" spans="20:107" x14ac:dyDescent="0.25">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row>
    <row r="243" spans="20:107" x14ac:dyDescent="0.25">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row>
    <row r="244" spans="20:107" x14ac:dyDescent="0.25">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row>
    <row r="245" spans="20:107" x14ac:dyDescent="0.25">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row>
    <row r="246" spans="20:107" x14ac:dyDescent="0.25">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row>
    <row r="247" spans="20:107" x14ac:dyDescent="0.25">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row>
    <row r="248" spans="20:107" x14ac:dyDescent="0.25">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row>
    <row r="249" spans="20:107" x14ac:dyDescent="0.25">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row>
    <row r="250" spans="20:107" x14ac:dyDescent="0.25">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row>
    <row r="251" spans="20:107" x14ac:dyDescent="0.25">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row>
    <row r="252" spans="20:107" x14ac:dyDescent="0.25">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row>
    <row r="253" spans="20:107" x14ac:dyDescent="0.25">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row>
    <row r="254" spans="20:107" x14ac:dyDescent="0.25">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row>
    <row r="255" spans="20:107" x14ac:dyDescent="0.25">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row>
    <row r="256" spans="20:107" x14ac:dyDescent="0.25">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row>
    <row r="257" spans="20:107" x14ac:dyDescent="0.25">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row>
    <row r="258" spans="20:107" x14ac:dyDescent="0.25">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row>
    <row r="259" spans="20:107" x14ac:dyDescent="0.25">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row>
    <row r="260" spans="20:107" x14ac:dyDescent="0.25">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row>
    <row r="261" spans="20:107" x14ac:dyDescent="0.25">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row>
    <row r="262" spans="20:107" x14ac:dyDescent="0.25">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row>
    <row r="263" spans="20:107" x14ac:dyDescent="0.25">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row>
    <row r="264" spans="20:107" x14ac:dyDescent="0.25">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row>
    <row r="265" spans="20:107" x14ac:dyDescent="0.25">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row>
    <row r="266" spans="20:107" x14ac:dyDescent="0.25">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row>
    <row r="267" spans="20:107" x14ac:dyDescent="0.25">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row>
    <row r="268" spans="20:107" x14ac:dyDescent="0.25">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row>
    <row r="269" spans="20:107" x14ac:dyDescent="0.25">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row>
    <row r="270" spans="20:107" x14ac:dyDescent="0.25">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row>
    <row r="271" spans="20:107" x14ac:dyDescent="0.25">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row>
    <row r="272" spans="20:107" x14ac:dyDescent="0.25">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row>
    <row r="273" spans="20:107" x14ac:dyDescent="0.25">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row>
    <row r="274" spans="20:107" x14ac:dyDescent="0.25">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row>
    <row r="275" spans="20:107" x14ac:dyDescent="0.25">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row>
    <row r="276" spans="20:107" x14ac:dyDescent="0.25">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row>
    <row r="277" spans="20:107" x14ac:dyDescent="0.25">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row>
    <row r="278" spans="20:107" x14ac:dyDescent="0.25">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row>
    <row r="279" spans="20:107" x14ac:dyDescent="0.25">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row>
    <row r="280" spans="20:107" x14ac:dyDescent="0.25">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row>
    <row r="281" spans="20:107" x14ac:dyDescent="0.25">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row>
    <row r="282" spans="20:107" x14ac:dyDescent="0.25">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row>
    <row r="283" spans="20:107" x14ac:dyDescent="0.25">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row>
    <row r="284" spans="20:107" x14ac:dyDescent="0.25">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row>
    <row r="285" spans="20:107" x14ac:dyDescent="0.25">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row>
    <row r="286" spans="20:107" x14ac:dyDescent="0.25">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row>
    <row r="287" spans="20:107" x14ac:dyDescent="0.25">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row>
    <row r="288" spans="20:107" x14ac:dyDescent="0.25">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row>
    <row r="289" spans="20:107" x14ac:dyDescent="0.25">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row>
    <row r="290" spans="20:107" x14ac:dyDescent="0.25">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row>
    <row r="291" spans="20:107" x14ac:dyDescent="0.25">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row>
    <row r="292" spans="20:107" x14ac:dyDescent="0.25">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row>
    <row r="293" spans="20:107" x14ac:dyDescent="0.25">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row>
    <row r="294" spans="20:107" x14ac:dyDescent="0.25">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row>
    <row r="295" spans="20:107" x14ac:dyDescent="0.25">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row>
    <row r="296" spans="20:107" x14ac:dyDescent="0.25">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row>
    <row r="297" spans="20:107" x14ac:dyDescent="0.25">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row>
    <row r="298" spans="20:107" x14ac:dyDescent="0.25">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row>
    <row r="299" spans="20:107" x14ac:dyDescent="0.25">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row>
    <row r="300" spans="20:107" x14ac:dyDescent="0.25">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row>
    <row r="301" spans="20:107" x14ac:dyDescent="0.25">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row>
    <row r="302" spans="20:107" x14ac:dyDescent="0.25">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row>
    <row r="303" spans="20:107" x14ac:dyDescent="0.25">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row>
    <row r="304" spans="20:107" x14ac:dyDescent="0.25">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row>
    <row r="305" spans="20:107" x14ac:dyDescent="0.25">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row>
    <row r="306" spans="20:107" x14ac:dyDescent="0.25">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row>
    <row r="307" spans="20:107" x14ac:dyDescent="0.25">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row>
    <row r="308" spans="20:107" x14ac:dyDescent="0.25">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row>
    <row r="309" spans="20:107" x14ac:dyDescent="0.25">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row>
    <row r="310" spans="20:107" x14ac:dyDescent="0.25">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row>
    <row r="311" spans="20:107" x14ac:dyDescent="0.25">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row>
    <row r="312" spans="20:107" x14ac:dyDescent="0.25">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row>
    <row r="313" spans="20:107" x14ac:dyDescent="0.25">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row>
    <row r="314" spans="20:107" x14ac:dyDescent="0.25">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row>
    <row r="315" spans="20:107" x14ac:dyDescent="0.25">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row>
    <row r="316" spans="20:107" x14ac:dyDescent="0.25">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row>
    <row r="317" spans="20:107" x14ac:dyDescent="0.25">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row>
    <row r="318" spans="20:107" x14ac:dyDescent="0.25">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row>
    <row r="319" spans="20:107" x14ac:dyDescent="0.25">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row>
    <row r="320" spans="20:107" x14ac:dyDescent="0.25">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row>
    <row r="321" spans="20:107" x14ac:dyDescent="0.25">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row>
    <row r="322" spans="20:107" x14ac:dyDescent="0.25">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row>
    <row r="323" spans="20:107" x14ac:dyDescent="0.25">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row>
    <row r="324" spans="20:107" x14ac:dyDescent="0.25">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row>
    <row r="325" spans="20:107" x14ac:dyDescent="0.25">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row>
    <row r="326" spans="20:107" x14ac:dyDescent="0.25">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row>
    <row r="327" spans="20:107" x14ac:dyDescent="0.25">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row>
    <row r="328" spans="20:107" x14ac:dyDescent="0.25">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row>
    <row r="329" spans="20:107" x14ac:dyDescent="0.25">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row>
    <row r="330" spans="20:107" x14ac:dyDescent="0.25">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row>
    <row r="331" spans="20:107" x14ac:dyDescent="0.25">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row>
    <row r="332" spans="20:107" x14ac:dyDescent="0.25">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row>
    <row r="333" spans="20:107" x14ac:dyDescent="0.25">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row>
    <row r="334" spans="20:107" x14ac:dyDescent="0.25">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row>
    <row r="335" spans="20:107" x14ac:dyDescent="0.25">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row>
    <row r="336" spans="20:107" x14ac:dyDescent="0.25">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row>
    <row r="337" spans="20:107" x14ac:dyDescent="0.25">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row>
    <row r="338" spans="20:107" x14ac:dyDescent="0.25">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row>
    <row r="339" spans="20:107" x14ac:dyDescent="0.25">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row>
    <row r="340" spans="20:107" x14ac:dyDescent="0.25">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row>
    <row r="341" spans="20:107" x14ac:dyDescent="0.25">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row>
    <row r="342" spans="20:107" x14ac:dyDescent="0.25">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row>
    <row r="343" spans="20:107" x14ac:dyDescent="0.25">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row>
    <row r="344" spans="20:107" x14ac:dyDescent="0.25">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row>
    <row r="345" spans="20:107" x14ac:dyDescent="0.25">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row>
    <row r="346" spans="20:107" x14ac:dyDescent="0.25">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row>
    <row r="347" spans="20:107" x14ac:dyDescent="0.25">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row>
    <row r="348" spans="20:107" x14ac:dyDescent="0.25">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row>
    <row r="349" spans="20:107" x14ac:dyDescent="0.25">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row>
    <row r="350" spans="20:107" x14ac:dyDescent="0.25">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row>
    <row r="351" spans="20:107" x14ac:dyDescent="0.25">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row>
    <row r="352" spans="20:107" x14ac:dyDescent="0.25">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row>
    <row r="353" spans="20:107" x14ac:dyDescent="0.25">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row>
    <row r="354" spans="20:107" x14ac:dyDescent="0.25">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row>
    <row r="355" spans="20:107" x14ac:dyDescent="0.25">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row>
    <row r="356" spans="20:107" x14ac:dyDescent="0.25">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row>
    <row r="357" spans="20:107" x14ac:dyDescent="0.25">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row>
    <row r="358" spans="20:107" x14ac:dyDescent="0.25">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row>
    <row r="359" spans="20:107" x14ac:dyDescent="0.25">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row>
    <row r="360" spans="20:107" x14ac:dyDescent="0.25">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row>
    <row r="361" spans="20:107" x14ac:dyDescent="0.25">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row>
    <row r="362" spans="20:107" x14ac:dyDescent="0.25">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row>
    <row r="363" spans="20:107" x14ac:dyDescent="0.25">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row>
    <row r="364" spans="20:107" x14ac:dyDescent="0.25">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row>
    <row r="365" spans="20:107" x14ac:dyDescent="0.25">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row>
    <row r="366" spans="20:107" x14ac:dyDescent="0.25">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row>
    <row r="367" spans="20:107" x14ac:dyDescent="0.25">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row>
    <row r="368" spans="20:107" x14ac:dyDescent="0.25">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row>
    <row r="369" spans="20:107" x14ac:dyDescent="0.25">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row>
    <row r="370" spans="20:107" x14ac:dyDescent="0.25">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row>
    <row r="371" spans="20:107" x14ac:dyDescent="0.25">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row>
    <row r="372" spans="20:107" x14ac:dyDescent="0.25">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row>
    <row r="373" spans="20:107" x14ac:dyDescent="0.25">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row>
    <row r="374" spans="20:107" x14ac:dyDescent="0.25">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row>
    <row r="375" spans="20:107" x14ac:dyDescent="0.25">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row>
    <row r="376" spans="20:107" x14ac:dyDescent="0.25">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row>
    <row r="377" spans="20:107" x14ac:dyDescent="0.25">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row>
    <row r="378" spans="20:107" x14ac:dyDescent="0.25">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row>
    <row r="379" spans="20:107" x14ac:dyDescent="0.25">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row>
    <row r="380" spans="20:107" x14ac:dyDescent="0.25">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row>
    <row r="381" spans="20:107" x14ac:dyDescent="0.25">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row>
    <row r="382" spans="20:107" x14ac:dyDescent="0.25">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row>
    <row r="383" spans="20:107" x14ac:dyDescent="0.25">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row>
    <row r="384" spans="20:107" x14ac:dyDescent="0.25">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row>
    <row r="385" spans="20:107" x14ac:dyDescent="0.25">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row>
    <row r="386" spans="20:107" x14ac:dyDescent="0.25">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row>
    <row r="387" spans="20:107" x14ac:dyDescent="0.25">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row>
    <row r="388" spans="20:107" x14ac:dyDescent="0.25">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row>
    <row r="389" spans="20:107" x14ac:dyDescent="0.25">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row>
    <row r="390" spans="20:107" x14ac:dyDescent="0.25">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c r="CP390" s="6"/>
      <c r="CQ390" s="6"/>
      <c r="CR390" s="6"/>
      <c r="CS390" s="6"/>
      <c r="CT390" s="6"/>
      <c r="CU390" s="6"/>
      <c r="CV390" s="6"/>
      <c r="CW390" s="6"/>
      <c r="CX390" s="6"/>
      <c r="CY390" s="6"/>
      <c r="CZ390" s="6"/>
      <c r="DA390" s="6"/>
      <c r="DB390" s="6"/>
      <c r="DC390" s="6"/>
    </row>
    <row r="391" spans="20:107" x14ac:dyDescent="0.25">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c r="CP391" s="6"/>
      <c r="CQ391" s="6"/>
      <c r="CR391" s="6"/>
      <c r="CS391" s="6"/>
      <c r="CT391" s="6"/>
      <c r="CU391" s="6"/>
      <c r="CV391" s="6"/>
      <c r="CW391" s="6"/>
      <c r="CX391" s="6"/>
      <c r="CY391" s="6"/>
      <c r="CZ391" s="6"/>
      <c r="DA391" s="6"/>
      <c r="DB391" s="6"/>
      <c r="DC391" s="6"/>
    </row>
    <row r="392" spans="20:107" x14ac:dyDescent="0.25">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c r="CP392" s="6"/>
      <c r="CQ392" s="6"/>
      <c r="CR392" s="6"/>
      <c r="CS392" s="6"/>
      <c r="CT392" s="6"/>
      <c r="CU392" s="6"/>
      <c r="CV392" s="6"/>
      <c r="CW392" s="6"/>
      <c r="CX392" s="6"/>
      <c r="CY392" s="6"/>
      <c r="CZ392" s="6"/>
      <c r="DA392" s="6"/>
      <c r="DB392" s="6"/>
      <c r="DC392" s="6"/>
    </row>
    <row r="393" spans="20:107" x14ac:dyDescent="0.25">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c r="CP393" s="6"/>
      <c r="CQ393" s="6"/>
      <c r="CR393" s="6"/>
      <c r="CS393" s="6"/>
      <c r="CT393" s="6"/>
      <c r="CU393" s="6"/>
      <c r="CV393" s="6"/>
      <c r="CW393" s="6"/>
      <c r="CX393" s="6"/>
      <c r="CY393" s="6"/>
      <c r="CZ393" s="6"/>
      <c r="DA393" s="6"/>
      <c r="DB393" s="6"/>
      <c r="DC393" s="6"/>
    </row>
    <row r="394" spans="20:107" x14ac:dyDescent="0.25">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c r="CP394" s="6"/>
      <c r="CQ394" s="6"/>
      <c r="CR394" s="6"/>
      <c r="CS394" s="6"/>
      <c r="CT394" s="6"/>
      <c r="CU394" s="6"/>
      <c r="CV394" s="6"/>
      <c r="CW394" s="6"/>
      <c r="CX394" s="6"/>
      <c r="CY394" s="6"/>
      <c r="CZ394" s="6"/>
      <c r="DA394" s="6"/>
      <c r="DB394" s="6"/>
      <c r="DC394" s="6"/>
    </row>
    <row r="395" spans="20:107" x14ac:dyDescent="0.25">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c r="CP395" s="6"/>
      <c r="CQ395" s="6"/>
      <c r="CR395" s="6"/>
      <c r="CS395" s="6"/>
      <c r="CT395" s="6"/>
      <c r="CU395" s="6"/>
      <c r="CV395" s="6"/>
      <c r="CW395" s="6"/>
      <c r="CX395" s="6"/>
      <c r="CY395" s="6"/>
      <c r="CZ395" s="6"/>
      <c r="DA395" s="6"/>
      <c r="DB395" s="6"/>
      <c r="DC395" s="6"/>
    </row>
    <row r="396" spans="20:107" x14ac:dyDescent="0.25">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c r="CP396" s="6"/>
      <c r="CQ396" s="6"/>
      <c r="CR396" s="6"/>
      <c r="CS396" s="6"/>
      <c r="CT396" s="6"/>
      <c r="CU396" s="6"/>
      <c r="CV396" s="6"/>
      <c r="CW396" s="6"/>
      <c r="CX396" s="6"/>
      <c r="CY396" s="6"/>
      <c r="CZ396" s="6"/>
      <c r="DA396" s="6"/>
      <c r="DB396" s="6"/>
      <c r="DC396" s="6"/>
    </row>
    <row r="397" spans="20:107" x14ac:dyDescent="0.25">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c r="CP397" s="6"/>
      <c r="CQ397" s="6"/>
      <c r="CR397" s="6"/>
      <c r="CS397" s="6"/>
      <c r="CT397" s="6"/>
      <c r="CU397" s="6"/>
      <c r="CV397" s="6"/>
      <c r="CW397" s="6"/>
      <c r="CX397" s="6"/>
      <c r="CY397" s="6"/>
      <c r="CZ397" s="6"/>
      <c r="DA397" s="6"/>
      <c r="DB397" s="6"/>
      <c r="DC397" s="6"/>
    </row>
    <row r="398" spans="20:107" x14ac:dyDescent="0.25">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c r="CP398" s="6"/>
      <c r="CQ398" s="6"/>
      <c r="CR398" s="6"/>
      <c r="CS398" s="6"/>
      <c r="CT398" s="6"/>
      <c r="CU398" s="6"/>
      <c r="CV398" s="6"/>
      <c r="CW398" s="6"/>
      <c r="CX398" s="6"/>
      <c r="CY398" s="6"/>
      <c r="CZ398" s="6"/>
      <c r="DA398" s="6"/>
      <c r="DB398" s="6"/>
      <c r="DC398" s="6"/>
    </row>
    <row r="399" spans="20:107" x14ac:dyDescent="0.25">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c r="CP399" s="6"/>
      <c r="CQ399" s="6"/>
      <c r="CR399" s="6"/>
      <c r="CS399" s="6"/>
      <c r="CT399" s="6"/>
      <c r="CU399" s="6"/>
      <c r="CV399" s="6"/>
      <c r="CW399" s="6"/>
      <c r="CX399" s="6"/>
      <c r="CY399" s="6"/>
      <c r="CZ399" s="6"/>
      <c r="DA399" s="6"/>
      <c r="DB399" s="6"/>
      <c r="DC399" s="6"/>
    </row>
    <row r="400" spans="20:107" x14ac:dyDescent="0.25">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c r="CP400" s="6"/>
      <c r="CQ400" s="6"/>
      <c r="CR400" s="6"/>
      <c r="CS400" s="6"/>
      <c r="CT400" s="6"/>
      <c r="CU400" s="6"/>
      <c r="CV400" s="6"/>
      <c r="CW400" s="6"/>
      <c r="CX400" s="6"/>
      <c r="CY400" s="6"/>
      <c r="CZ400" s="6"/>
      <c r="DA400" s="6"/>
      <c r="DB400" s="6"/>
      <c r="DC400" s="6"/>
    </row>
    <row r="401" spans="20:107" x14ac:dyDescent="0.25">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c r="CP401" s="6"/>
      <c r="CQ401" s="6"/>
      <c r="CR401" s="6"/>
      <c r="CS401" s="6"/>
      <c r="CT401" s="6"/>
      <c r="CU401" s="6"/>
      <c r="CV401" s="6"/>
      <c r="CW401" s="6"/>
      <c r="CX401" s="6"/>
      <c r="CY401" s="6"/>
      <c r="CZ401" s="6"/>
      <c r="DA401" s="6"/>
      <c r="DB401" s="6"/>
      <c r="DC401" s="6"/>
    </row>
    <row r="402" spans="20:107" x14ac:dyDescent="0.25">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c r="CP402" s="6"/>
      <c r="CQ402" s="6"/>
      <c r="CR402" s="6"/>
      <c r="CS402" s="6"/>
      <c r="CT402" s="6"/>
      <c r="CU402" s="6"/>
      <c r="CV402" s="6"/>
      <c r="CW402" s="6"/>
      <c r="CX402" s="6"/>
      <c r="CY402" s="6"/>
      <c r="CZ402" s="6"/>
      <c r="DA402" s="6"/>
      <c r="DB402" s="6"/>
      <c r="DC402" s="6"/>
    </row>
    <row r="403" spans="20:107" x14ac:dyDescent="0.25">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c r="CP403" s="6"/>
      <c r="CQ403" s="6"/>
      <c r="CR403" s="6"/>
      <c r="CS403" s="6"/>
      <c r="CT403" s="6"/>
      <c r="CU403" s="6"/>
      <c r="CV403" s="6"/>
      <c r="CW403" s="6"/>
      <c r="CX403" s="6"/>
      <c r="CY403" s="6"/>
      <c r="CZ403" s="6"/>
      <c r="DA403" s="6"/>
      <c r="DB403" s="6"/>
      <c r="DC403" s="6"/>
    </row>
    <row r="404" spans="20:107" x14ac:dyDescent="0.25">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c r="CP404" s="6"/>
      <c r="CQ404" s="6"/>
      <c r="CR404" s="6"/>
      <c r="CS404" s="6"/>
      <c r="CT404" s="6"/>
      <c r="CU404" s="6"/>
      <c r="CV404" s="6"/>
      <c r="CW404" s="6"/>
      <c r="CX404" s="6"/>
      <c r="CY404" s="6"/>
      <c r="CZ404" s="6"/>
      <c r="DA404" s="6"/>
      <c r="DB404" s="6"/>
      <c r="DC404" s="6"/>
    </row>
    <row r="405" spans="20:107" x14ac:dyDescent="0.25">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c r="CP405" s="6"/>
      <c r="CQ405" s="6"/>
      <c r="CR405" s="6"/>
      <c r="CS405" s="6"/>
      <c r="CT405" s="6"/>
      <c r="CU405" s="6"/>
      <c r="CV405" s="6"/>
      <c r="CW405" s="6"/>
      <c r="CX405" s="6"/>
      <c r="CY405" s="6"/>
      <c r="CZ405" s="6"/>
      <c r="DA405" s="6"/>
      <c r="DB405" s="6"/>
      <c r="DC405" s="6"/>
    </row>
    <row r="406" spans="20:107" x14ac:dyDescent="0.25">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c r="CP406" s="6"/>
      <c r="CQ406" s="6"/>
      <c r="CR406" s="6"/>
      <c r="CS406" s="6"/>
      <c r="CT406" s="6"/>
      <c r="CU406" s="6"/>
      <c r="CV406" s="6"/>
      <c r="CW406" s="6"/>
      <c r="CX406" s="6"/>
      <c r="CY406" s="6"/>
      <c r="CZ406" s="6"/>
      <c r="DA406" s="6"/>
      <c r="DB406" s="6"/>
      <c r="DC406" s="6"/>
    </row>
    <row r="407" spans="20:107" x14ac:dyDescent="0.25">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c r="CP407" s="6"/>
      <c r="CQ407" s="6"/>
      <c r="CR407" s="6"/>
      <c r="CS407" s="6"/>
      <c r="CT407" s="6"/>
      <c r="CU407" s="6"/>
      <c r="CV407" s="6"/>
      <c r="CW407" s="6"/>
      <c r="CX407" s="6"/>
      <c r="CY407" s="6"/>
      <c r="CZ407" s="6"/>
      <c r="DA407" s="6"/>
      <c r="DB407" s="6"/>
      <c r="DC407" s="6"/>
    </row>
    <row r="408" spans="20:107" x14ac:dyDescent="0.25">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c r="CP408" s="6"/>
      <c r="CQ408" s="6"/>
      <c r="CR408" s="6"/>
      <c r="CS408" s="6"/>
      <c r="CT408" s="6"/>
      <c r="CU408" s="6"/>
      <c r="CV408" s="6"/>
      <c r="CW408" s="6"/>
      <c r="CX408" s="6"/>
      <c r="CY408" s="6"/>
      <c r="CZ408" s="6"/>
      <c r="DA408" s="6"/>
      <c r="DB408" s="6"/>
      <c r="DC408" s="6"/>
    </row>
    <row r="409" spans="20:107" x14ac:dyDescent="0.25">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c r="CP409" s="6"/>
      <c r="CQ409" s="6"/>
      <c r="CR409" s="6"/>
      <c r="CS409" s="6"/>
      <c r="CT409" s="6"/>
      <c r="CU409" s="6"/>
      <c r="CV409" s="6"/>
      <c r="CW409" s="6"/>
      <c r="CX409" s="6"/>
      <c r="CY409" s="6"/>
      <c r="CZ409" s="6"/>
      <c r="DA409" s="6"/>
      <c r="DB409" s="6"/>
      <c r="DC409" s="6"/>
    </row>
    <row r="410" spans="20:107" x14ac:dyDescent="0.25">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c r="CP410" s="6"/>
      <c r="CQ410" s="6"/>
      <c r="CR410" s="6"/>
      <c r="CS410" s="6"/>
      <c r="CT410" s="6"/>
      <c r="CU410" s="6"/>
      <c r="CV410" s="6"/>
      <c r="CW410" s="6"/>
      <c r="CX410" s="6"/>
      <c r="CY410" s="6"/>
      <c r="CZ410" s="6"/>
      <c r="DA410" s="6"/>
      <c r="DB410" s="6"/>
      <c r="DC410" s="6"/>
    </row>
    <row r="411" spans="20:107" x14ac:dyDescent="0.25">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c r="CP411" s="6"/>
      <c r="CQ411" s="6"/>
      <c r="CR411" s="6"/>
      <c r="CS411" s="6"/>
      <c r="CT411" s="6"/>
      <c r="CU411" s="6"/>
      <c r="CV411" s="6"/>
      <c r="CW411" s="6"/>
      <c r="CX411" s="6"/>
      <c r="CY411" s="6"/>
      <c r="CZ411" s="6"/>
      <c r="DA411" s="6"/>
      <c r="DB411" s="6"/>
      <c r="DC411" s="6"/>
    </row>
    <row r="412" spans="20:107" x14ac:dyDescent="0.25">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c r="CP412" s="6"/>
      <c r="CQ412" s="6"/>
      <c r="CR412" s="6"/>
      <c r="CS412" s="6"/>
      <c r="CT412" s="6"/>
      <c r="CU412" s="6"/>
      <c r="CV412" s="6"/>
      <c r="CW412" s="6"/>
      <c r="CX412" s="6"/>
      <c r="CY412" s="6"/>
      <c r="CZ412" s="6"/>
      <c r="DA412" s="6"/>
      <c r="DB412" s="6"/>
      <c r="DC412" s="6"/>
    </row>
    <row r="413" spans="20:107" x14ac:dyDescent="0.25">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c r="CP413" s="6"/>
      <c r="CQ413" s="6"/>
      <c r="CR413" s="6"/>
      <c r="CS413" s="6"/>
      <c r="CT413" s="6"/>
      <c r="CU413" s="6"/>
      <c r="CV413" s="6"/>
      <c r="CW413" s="6"/>
      <c r="CX413" s="6"/>
      <c r="CY413" s="6"/>
      <c r="CZ413" s="6"/>
      <c r="DA413" s="6"/>
      <c r="DB413" s="6"/>
      <c r="DC413" s="6"/>
    </row>
    <row r="414" spans="20:107" x14ac:dyDescent="0.25">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c r="CP414" s="6"/>
      <c r="CQ414" s="6"/>
      <c r="CR414" s="6"/>
      <c r="CS414" s="6"/>
      <c r="CT414" s="6"/>
      <c r="CU414" s="6"/>
      <c r="CV414" s="6"/>
      <c r="CW414" s="6"/>
      <c r="CX414" s="6"/>
      <c r="CY414" s="6"/>
      <c r="CZ414" s="6"/>
      <c r="DA414" s="6"/>
      <c r="DB414" s="6"/>
      <c r="DC414" s="6"/>
    </row>
    <row r="415" spans="20:107" x14ac:dyDescent="0.25">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c r="CP415" s="6"/>
      <c r="CQ415" s="6"/>
      <c r="CR415" s="6"/>
      <c r="CS415" s="6"/>
      <c r="CT415" s="6"/>
      <c r="CU415" s="6"/>
      <c r="CV415" s="6"/>
      <c r="CW415" s="6"/>
      <c r="CX415" s="6"/>
      <c r="CY415" s="6"/>
      <c r="CZ415" s="6"/>
      <c r="DA415" s="6"/>
      <c r="DB415" s="6"/>
      <c r="DC415" s="6"/>
    </row>
    <row r="416" spans="20:107" x14ac:dyDescent="0.25">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c r="CP416" s="6"/>
      <c r="CQ416" s="6"/>
      <c r="CR416" s="6"/>
      <c r="CS416" s="6"/>
      <c r="CT416" s="6"/>
      <c r="CU416" s="6"/>
      <c r="CV416" s="6"/>
      <c r="CW416" s="6"/>
      <c r="CX416" s="6"/>
      <c r="CY416" s="6"/>
      <c r="CZ416" s="6"/>
      <c r="DA416" s="6"/>
      <c r="DB416" s="6"/>
      <c r="DC416" s="6"/>
    </row>
    <row r="417" spans="20:107" x14ac:dyDescent="0.25">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c r="CP417" s="6"/>
      <c r="CQ417" s="6"/>
      <c r="CR417" s="6"/>
      <c r="CS417" s="6"/>
      <c r="CT417" s="6"/>
      <c r="CU417" s="6"/>
      <c r="CV417" s="6"/>
      <c r="CW417" s="6"/>
      <c r="CX417" s="6"/>
      <c r="CY417" s="6"/>
      <c r="CZ417" s="6"/>
      <c r="DA417" s="6"/>
      <c r="DB417" s="6"/>
      <c r="DC417" s="6"/>
    </row>
    <row r="418" spans="20:107" x14ac:dyDescent="0.25">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c r="CU418" s="6"/>
      <c r="CV418" s="6"/>
      <c r="CW418" s="6"/>
      <c r="CX418" s="6"/>
      <c r="CY418" s="6"/>
      <c r="CZ418" s="6"/>
      <c r="DA418" s="6"/>
      <c r="DB418" s="6"/>
      <c r="DC418" s="6"/>
    </row>
    <row r="419" spans="20:107" x14ac:dyDescent="0.25">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c r="CP419" s="6"/>
      <c r="CQ419" s="6"/>
      <c r="CR419" s="6"/>
      <c r="CS419" s="6"/>
      <c r="CT419" s="6"/>
      <c r="CU419" s="6"/>
      <c r="CV419" s="6"/>
      <c r="CW419" s="6"/>
      <c r="CX419" s="6"/>
      <c r="CY419" s="6"/>
      <c r="CZ419" s="6"/>
      <c r="DA419" s="6"/>
      <c r="DB419" s="6"/>
      <c r="DC419" s="6"/>
    </row>
    <row r="420" spans="20:107" x14ac:dyDescent="0.25">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c r="CP420" s="6"/>
      <c r="CQ420" s="6"/>
      <c r="CR420" s="6"/>
      <c r="CS420" s="6"/>
      <c r="CT420" s="6"/>
      <c r="CU420" s="6"/>
      <c r="CV420" s="6"/>
      <c r="CW420" s="6"/>
      <c r="CX420" s="6"/>
      <c r="CY420" s="6"/>
      <c r="CZ420" s="6"/>
      <c r="DA420" s="6"/>
      <c r="DB420" s="6"/>
      <c r="DC420" s="6"/>
    </row>
    <row r="421" spans="20:107" x14ac:dyDescent="0.25">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c r="CP421" s="6"/>
      <c r="CQ421" s="6"/>
      <c r="CR421" s="6"/>
      <c r="CS421" s="6"/>
      <c r="CT421" s="6"/>
      <c r="CU421" s="6"/>
      <c r="CV421" s="6"/>
      <c r="CW421" s="6"/>
      <c r="CX421" s="6"/>
      <c r="CY421" s="6"/>
      <c r="CZ421" s="6"/>
      <c r="DA421" s="6"/>
      <c r="DB421" s="6"/>
      <c r="DC421" s="6"/>
    </row>
    <row r="422" spans="20:107" x14ac:dyDescent="0.25">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c r="CU422" s="6"/>
      <c r="CV422" s="6"/>
      <c r="CW422" s="6"/>
      <c r="CX422" s="6"/>
      <c r="CY422" s="6"/>
      <c r="CZ422" s="6"/>
      <c r="DA422" s="6"/>
      <c r="DB422" s="6"/>
      <c r="DC422" s="6"/>
    </row>
    <row r="423" spans="20:107" x14ac:dyDescent="0.25">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c r="CP423" s="6"/>
      <c r="CQ423" s="6"/>
      <c r="CR423" s="6"/>
      <c r="CS423" s="6"/>
      <c r="CT423" s="6"/>
      <c r="CU423" s="6"/>
      <c r="CV423" s="6"/>
      <c r="CW423" s="6"/>
      <c r="CX423" s="6"/>
      <c r="CY423" s="6"/>
      <c r="CZ423" s="6"/>
      <c r="DA423" s="6"/>
      <c r="DB423" s="6"/>
      <c r="DC423" s="6"/>
    </row>
    <row r="424" spans="20:107" x14ac:dyDescent="0.25">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c r="CP424" s="6"/>
      <c r="CQ424" s="6"/>
      <c r="CR424" s="6"/>
      <c r="CS424" s="6"/>
      <c r="CT424" s="6"/>
      <c r="CU424" s="6"/>
      <c r="CV424" s="6"/>
      <c r="CW424" s="6"/>
      <c r="CX424" s="6"/>
      <c r="CY424" s="6"/>
      <c r="CZ424" s="6"/>
      <c r="DA424" s="6"/>
      <c r="DB424" s="6"/>
      <c r="DC424" s="6"/>
    </row>
    <row r="425" spans="20:107" x14ac:dyDescent="0.25">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c r="CP425" s="6"/>
      <c r="CQ425" s="6"/>
      <c r="CR425" s="6"/>
      <c r="CS425" s="6"/>
      <c r="CT425" s="6"/>
      <c r="CU425" s="6"/>
      <c r="CV425" s="6"/>
      <c r="CW425" s="6"/>
      <c r="CX425" s="6"/>
      <c r="CY425" s="6"/>
      <c r="CZ425" s="6"/>
      <c r="DA425" s="6"/>
      <c r="DB425" s="6"/>
      <c r="DC425" s="6"/>
    </row>
    <row r="426" spans="20:107" x14ac:dyDescent="0.25">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c r="CP426" s="6"/>
      <c r="CQ426" s="6"/>
      <c r="CR426" s="6"/>
      <c r="CS426" s="6"/>
      <c r="CT426" s="6"/>
      <c r="CU426" s="6"/>
      <c r="CV426" s="6"/>
      <c r="CW426" s="6"/>
      <c r="CX426" s="6"/>
      <c r="CY426" s="6"/>
      <c r="CZ426" s="6"/>
      <c r="DA426" s="6"/>
      <c r="DB426" s="6"/>
      <c r="DC426" s="6"/>
    </row>
    <row r="427" spans="20:107" x14ac:dyDescent="0.25">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c r="CU427" s="6"/>
      <c r="CV427" s="6"/>
      <c r="CW427" s="6"/>
      <c r="CX427" s="6"/>
      <c r="CY427" s="6"/>
      <c r="CZ427" s="6"/>
      <c r="DA427" s="6"/>
      <c r="DB427" s="6"/>
      <c r="DC427" s="6"/>
    </row>
    <row r="428" spans="20:107" x14ac:dyDescent="0.25">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c r="CP428" s="6"/>
      <c r="CQ428" s="6"/>
      <c r="CR428" s="6"/>
      <c r="CS428" s="6"/>
      <c r="CT428" s="6"/>
      <c r="CU428" s="6"/>
      <c r="CV428" s="6"/>
      <c r="CW428" s="6"/>
      <c r="CX428" s="6"/>
      <c r="CY428" s="6"/>
      <c r="CZ428" s="6"/>
      <c r="DA428" s="6"/>
      <c r="DB428" s="6"/>
      <c r="DC428" s="6"/>
    </row>
    <row r="429" spans="20:107" x14ac:dyDescent="0.25">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c r="CP429" s="6"/>
      <c r="CQ429" s="6"/>
      <c r="CR429" s="6"/>
      <c r="CS429" s="6"/>
      <c r="CT429" s="6"/>
      <c r="CU429" s="6"/>
      <c r="CV429" s="6"/>
      <c r="CW429" s="6"/>
      <c r="CX429" s="6"/>
      <c r="CY429" s="6"/>
      <c r="CZ429" s="6"/>
      <c r="DA429" s="6"/>
      <c r="DB429" s="6"/>
      <c r="DC429" s="6"/>
    </row>
    <row r="430" spans="20:107" x14ac:dyDescent="0.25">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c r="CP430" s="6"/>
      <c r="CQ430" s="6"/>
      <c r="CR430" s="6"/>
      <c r="CS430" s="6"/>
      <c r="CT430" s="6"/>
      <c r="CU430" s="6"/>
      <c r="CV430" s="6"/>
      <c r="CW430" s="6"/>
      <c r="CX430" s="6"/>
      <c r="CY430" s="6"/>
      <c r="CZ430" s="6"/>
      <c r="DA430" s="6"/>
      <c r="DB430" s="6"/>
      <c r="DC430" s="6"/>
    </row>
    <row r="431" spans="20:107" x14ac:dyDescent="0.25">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c r="CP431" s="6"/>
      <c r="CQ431" s="6"/>
      <c r="CR431" s="6"/>
      <c r="CS431" s="6"/>
      <c r="CT431" s="6"/>
      <c r="CU431" s="6"/>
      <c r="CV431" s="6"/>
      <c r="CW431" s="6"/>
      <c r="CX431" s="6"/>
      <c r="CY431" s="6"/>
      <c r="CZ431" s="6"/>
      <c r="DA431" s="6"/>
      <c r="DB431" s="6"/>
      <c r="DC431" s="6"/>
    </row>
    <row r="432" spans="20:107" x14ac:dyDescent="0.25">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c r="CP432" s="6"/>
      <c r="CQ432" s="6"/>
      <c r="CR432" s="6"/>
      <c r="CS432" s="6"/>
      <c r="CT432" s="6"/>
      <c r="CU432" s="6"/>
      <c r="CV432" s="6"/>
      <c r="CW432" s="6"/>
      <c r="CX432" s="6"/>
      <c r="CY432" s="6"/>
      <c r="CZ432" s="6"/>
      <c r="DA432" s="6"/>
      <c r="DB432" s="6"/>
      <c r="DC432" s="6"/>
    </row>
    <row r="433" spans="20:107" x14ac:dyDescent="0.25">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c r="CU433" s="6"/>
      <c r="CV433" s="6"/>
      <c r="CW433" s="6"/>
      <c r="CX433" s="6"/>
      <c r="CY433" s="6"/>
      <c r="CZ433" s="6"/>
      <c r="DA433" s="6"/>
      <c r="DB433" s="6"/>
      <c r="DC433" s="6"/>
    </row>
    <row r="434" spans="20:107" x14ac:dyDescent="0.25">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c r="CP434" s="6"/>
      <c r="CQ434" s="6"/>
      <c r="CR434" s="6"/>
      <c r="CS434" s="6"/>
      <c r="CT434" s="6"/>
      <c r="CU434" s="6"/>
      <c r="CV434" s="6"/>
      <c r="CW434" s="6"/>
      <c r="CX434" s="6"/>
      <c r="CY434" s="6"/>
      <c r="CZ434" s="6"/>
      <c r="DA434" s="6"/>
      <c r="DB434" s="6"/>
      <c r="DC434" s="6"/>
    </row>
    <row r="435" spans="20:107" x14ac:dyDescent="0.25">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c r="CP435" s="6"/>
      <c r="CQ435" s="6"/>
      <c r="CR435" s="6"/>
      <c r="CS435" s="6"/>
      <c r="CT435" s="6"/>
      <c r="CU435" s="6"/>
      <c r="CV435" s="6"/>
      <c r="CW435" s="6"/>
      <c r="CX435" s="6"/>
      <c r="CY435" s="6"/>
      <c r="CZ435" s="6"/>
      <c r="DA435" s="6"/>
      <c r="DB435" s="6"/>
      <c r="DC435" s="6"/>
    </row>
    <row r="436" spans="20:107" x14ac:dyDescent="0.25">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c r="CP436" s="6"/>
      <c r="CQ436" s="6"/>
      <c r="CR436" s="6"/>
      <c r="CS436" s="6"/>
      <c r="CT436" s="6"/>
      <c r="CU436" s="6"/>
      <c r="CV436" s="6"/>
      <c r="CW436" s="6"/>
      <c r="CX436" s="6"/>
      <c r="CY436" s="6"/>
      <c r="CZ436" s="6"/>
      <c r="DA436" s="6"/>
      <c r="DB436" s="6"/>
      <c r="DC436" s="6"/>
    </row>
    <row r="437" spans="20:107" x14ac:dyDescent="0.25">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c r="CP437" s="6"/>
      <c r="CQ437" s="6"/>
      <c r="CR437" s="6"/>
      <c r="CS437" s="6"/>
      <c r="CT437" s="6"/>
      <c r="CU437" s="6"/>
      <c r="CV437" s="6"/>
      <c r="CW437" s="6"/>
      <c r="CX437" s="6"/>
      <c r="CY437" s="6"/>
      <c r="CZ437" s="6"/>
      <c r="DA437" s="6"/>
      <c r="DB437" s="6"/>
      <c r="DC437" s="6"/>
    </row>
    <row r="438" spans="20:107" x14ac:dyDescent="0.25">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c r="CP438" s="6"/>
      <c r="CQ438" s="6"/>
      <c r="CR438" s="6"/>
      <c r="CS438" s="6"/>
      <c r="CT438" s="6"/>
      <c r="CU438" s="6"/>
      <c r="CV438" s="6"/>
      <c r="CW438" s="6"/>
      <c r="CX438" s="6"/>
      <c r="CY438" s="6"/>
      <c r="CZ438" s="6"/>
      <c r="DA438" s="6"/>
      <c r="DB438" s="6"/>
      <c r="DC438" s="6"/>
    </row>
    <row r="439" spans="20:107" x14ac:dyDescent="0.25">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c r="CP439" s="6"/>
      <c r="CQ439" s="6"/>
      <c r="CR439" s="6"/>
      <c r="CS439" s="6"/>
      <c r="CT439" s="6"/>
      <c r="CU439" s="6"/>
      <c r="CV439" s="6"/>
      <c r="CW439" s="6"/>
      <c r="CX439" s="6"/>
      <c r="CY439" s="6"/>
      <c r="CZ439" s="6"/>
      <c r="DA439" s="6"/>
      <c r="DB439" s="6"/>
      <c r="DC439" s="6"/>
    </row>
    <row r="440" spans="20:107" x14ac:dyDescent="0.25">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c r="CP440" s="6"/>
      <c r="CQ440" s="6"/>
      <c r="CR440" s="6"/>
      <c r="CS440" s="6"/>
      <c r="CT440" s="6"/>
      <c r="CU440" s="6"/>
      <c r="CV440" s="6"/>
      <c r="CW440" s="6"/>
      <c r="CX440" s="6"/>
      <c r="CY440" s="6"/>
      <c r="CZ440" s="6"/>
      <c r="DA440" s="6"/>
      <c r="DB440" s="6"/>
      <c r="DC440" s="6"/>
    </row>
    <row r="441" spans="20:107" x14ac:dyDescent="0.25">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c r="CP441" s="6"/>
      <c r="CQ441" s="6"/>
      <c r="CR441" s="6"/>
      <c r="CS441" s="6"/>
      <c r="CT441" s="6"/>
      <c r="CU441" s="6"/>
      <c r="CV441" s="6"/>
      <c r="CW441" s="6"/>
      <c r="CX441" s="6"/>
      <c r="CY441" s="6"/>
      <c r="CZ441" s="6"/>
      <c r="DA441" s="6"/>
      <c r="DB441" s="6"/>
      <c r="DC441" s="6"/>
    </row>
    <row r="442" spans="20:107" x14ac:dyDescent="0.25">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c r="CP442" s="6"/>
      <c r="CQ442" s="6"/>
      <c r="CR442" s="6"/>
      <c r="CS442" s="6"/>
      <c r="CT442" s="6"/>
      <c r="CU442" s="6"/>
      <c r="CV442" s="6"/>
      <c r="CW442" s="6"/>
      <c r="CX442" s="6"/>
      <c r="CY442" s="6"/>
      <c r="CZ442" s="6"/>
      <c r="DA442" s="6"/>
      <c r="DB442" s="6"/>
      <c r="DC442" s="6"/>
    </row>
    <row r="443" spans="20:107" x14ac:dyDescent="0.25">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c r="CP443" s="6"/>
      <c r="CQ443" s="6"/>
      <c r="CR443" s="6"/>
      <c r="CS443" s="6"/>
      <c r="CT443" s="6"/>
      <c r="CU443" s="6"/>
      <c r="CV443" s="6"/>
      <c r="CW443" s="6"/>
      <c r="CX443" s="6"/>
      <c r="CY443" s="6"/>
      <c r="CZ443" s="6"/>
      <c r="DA443" s="6"/>
      <c r="DB443" s="6"/>
      <c r="DC443" s="6"/>
    </row>
    <row r="444" spans="20:107" x14ac:dyDescent="0.25">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c r="CP444" s="6"/>
      <c r="CQ444" s="6"/>
      <c r="CR444" s="6"/>
      <c r="CS444" s="6"/>
      <c r="CT444" s="6"/>
      <c r="CU444" s="6"/>
      <c r="CV444" s="6"/>
      <c r="CW444" s="6"/>
      <c r="CX444" s="6"/>
      <c r="CY444" s="6"/>
      <c r="CZ444" s="6"/>
      <c r="DA444" s="6"/>
      <c r="DB444" s="6"/>
      <c r="DC444" s="6"/>
    </row>
    <row r="445" spans="20:107" x14ac:dyDescent="0.25">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c r="CP445" s="6"/>
      <c r="CQ445" s="6"/>
      <c r="CR445" s="6"/>
      <c r="CS445" s="6"/>
      <c r="CT445" s="6"/>
      <c r="CU445" s="6"/>
      <c r="CV445" s="6"/>
      <c r="CW445" s="6"/>
      <c r="CX445" s="6"/>
      <c r="CY445" s="6"/>
      <c r="CZ445" s="6"/>
      <c r="DA445" s="6"/>
      <c r="DB445" s="6"/>
      <c r="DC445" s="6"/>
    </row>
    <row r="446" spans="20:107" x14ac:dyDescent="0.25">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c r="CP446" s="6"/>
      <c r="CQ446" s="6"/>
      <c r="CR446" s="6"/>
      <c r="CS446" s="6"/>
      <c r="CT446" s="6"/>
      <c r="CU446" s="6"/>
      <c r="CV446" s="6"/>
      <c r="CW446" s="6"/>
      <c r="CX446" s="6"/>
      <c r="CY446" s="6"/>
      <c r="CZ446" s="6"/>
      <c r="DA446" s="6"/>
      <c r="DB446" s="6"/>
      <c r="DC446" s="6"/>
    </row>
    <row r="447" spans="20:107" x14ac:dyDescent="0.25">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c r="CP447" s="6"/>
      <c r="CQ447" s="6"/>
      <c r="CR447" s="6"/>
      <c r="CS447" s="6"/>
      <c r="CT447" s="6"/>
      <c r="CU447" s="6"/>
      <c r="CV447" s="6"/>
      <c r="CW447" s="6"/>
      <c r="CX447" s="6"/>
      <c r="CY447" s="6"/>
      <c r="CZ447" s="6"/>
      <c r="DA447" s="6"/>
      <c r="DB447" s="6"/>
      <c r="DC447" s="6"/>
    </row>
    <row r="448" spans="20:107" x14ac:dyDescent="0.25">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c r="CP448" s="6"/>
      <c r="CQ448" s="6"/>
      <c r="CR448" s="6"/>
      <c r="CS448" s="6"/>
      <c r="CT448" s="6"/>
      <c r="CU448" s="6"/>
      <c r="CV448" s="6"/>
      <c r="CW448" s="6"/>
      <c r="CX448" s="6"/>
      <c r="CY448" s="6"/>
      <c r="CZ448" s="6"/>
      <c r="DA448" s="6"/>
      <c r="DB448" s="6"/>
      <c r="DC448" s="6"/>
    </row>
    <row r="449" spans="20:107" x14ac:dyDescent="0.25">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c r="CP449" s="6"/>
      <c r="CQ449" s="6"/>
      <c r="CR449" s="6"/>
      <c r="CS449" s="6"/>
      <c r="CT449" s="6"/>
      <c r="CU449" s="6"/>
      <c r="CV449" s="6"/>
      <c r="CW449" s="6"/>
      <c r="CX449" s="6"/>
      <c r="CY449" s="6"/>
      <c r="CZ449" s="6"/>
      <c r="DA449" s="6"/>
      <c r="DB449" s="6"/>
      <c r="DC449" s="6"/>
    </row>
    <row r="450" spans="20:107" x14ac:dyDescent="0.25">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c r="CP450" s="6"/>
      <c r="CQ450" s="6"/>
      <c r="CR450" s="6"/>
      <c r="CS450" s="6"/>
      <c r="CT450" s="6"/>
      <c r="CU450" s="6"/>
      <c r="CV450" s="6"/>
      <c r="CW450" s="6"/>
      <c r="CX450" s="6"/>
      <c r="CY450" s="6"/>
      <c r="CZ450" s="6"/>
      <c r="DA450" s="6"/>
      <c r="DB450" s="6"/>
      <c r="DC450" s="6"/>
    </row>
    <row r="451" spans="20:107" x14ac:dyDescent="0.25">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c r="CP451" s="6"/>
      <c r="CQ451" s="6"/>
      <c r="CR451" s="6"/>
      <c r="CS451" s="6"/>
      <c r="CT451" s="6"/>
      <c r="CU451" s="6"/>
      <c r="CV451" s="6"/>
      <c r="CW451" s="6"/>
      <c r="CX451" s="6"/>
      <c r="CY451" s="6"/>
      <c r="CZ451" s="6"/>
      <c r="DA451" s="6"/>
      <c r="DB451" s="6"/>
      <c r="DC451" s="6"/>
    </row>
    <row r="452" spans="20:107" x14ac:dyDescent="0.25">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c r="CU452" s="6"/>
      <c r="CV452" s="6"/>
      <c r="CW452" s="6"/>
      <c r="CX452" s="6"/>
      <c r="CY452" s="6"/>
      <c r="CZ452" s="6"/>
      <c r="DA452" s="6"/>
      <c r="DB452" s="6"/>
      <c r="DC452" s="6"/>
    </row>
    <row r="453" spans="20:107" x14ac:dyDescent="0.25">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c r="CP453" s="6"/>
      <c r="CQ453" s="6"/>
      <c r="CR453" s="6"/>
      <c r="CS453" s="6"/>
      <c r="CT453" s="6"/>
      <c r="CU453" s="6"/>
      <c r="CV453" s="6"/>
      <c r="CW453" s="6"/>
      <c r="CX453" s="6"/>
      <c r="CY453" s="6"/>
      <c r="CZ453" s="6"/>
      <c r="DA453" s="6"/>
      <c r="DB453" s="6"/>
      <c r="DC453" s="6"/>
    </row>
    <row r="454" spans="20:107" x14ac:dyDescent="0.25">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c r="CP454" s="6"/>
      <c r="CQ454" s="6"/>
      <c r="CR454" s="6"/>
      <c r="CS454" s="6"/>
      <c r="CT454" s="6"/>
      <c r="CU454" s="6"/>
      <c r="CV454" s="6"/>
      <c r="CW454" s="6"/>
      <c r="CX454" s="6"/>
      <c r="CY454" s="6"/>
      <c r="CZ454" s="6"/>
      <c r="DA454" s="6"/>
      <c r="DB454" s="6"/>
      <c r="DC454" s="6"/>
    </row>
    <row r="455" spans="20:107" x14ac:dyDescent="0.25">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c r="CU455" s="6"/>
      <c r="CV455" s="6"/>
      <c r="CW455" s="6"/>
      <c r="CX455" s="6"/>
      <c r="CY455" s="6"/>
      <c r="CZ455" s="6"/>
      <c r="DA455" s="6"/>
      <c r="DB455" s="6"/>
      <c r="DC455" s="6"/>
    </row>
    <row r="456" spans="20:107" x14ac:dyDescent="0.25">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c r="CU456" s="6"/>
      <c r="CV456" s="6"/>
      <c r="CW456" s="6"/>
      <c r="CX456" s="6"/>
      <c r="CY456" s="6"/>
      <c r="CZ456" s="6"/>
      <c r="DA456" s="6"/>
      <c r="DB456" s="6"/>
      <c r="DC456" s="6"/>
    </row>
    <row r="457" spans="20:107" x14ac:dyDescent="0.25">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c r="CU457" s="6"/>
      <c r="CV457" s="6"/>
      <c r="CW457" s="6"/>
      <c r="CX457" s="6"/>
      <c r="CY457" s="6"/>
      <c r="CZ457" s="6"/>
      <c r="DA457" s="6"/>
      <c r="DB457" s="6"/>
      <c r="DC457" s="6"/>
    </row>
    <row r="458" spans="20:107" x14ac:dyDescent="0.25">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c r="CU458" s="6"/>
      <c r="CV458" s="6"/>
      <c r="CW458" s="6"/>
      <c r="CX458" s="6"/>
      <c r="CY458" s="6"/>
      <c r="CZ458" s="6"/>
      <c r="DA458" s="6"/>
      <c r="DB458" s="6"/>
      <c r="DC458" s="6"/>
    </row>
    <row r="459" spans="20:107" x14ac:dyDescent="0.25">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c r="CU459" s="6"/>
      <c r="CV459" s="6"/>
      <c r="CW459" s="6"/>
      <c r="CX459" s="6"/>
      <c r="CY459" s="6"/>
      <c r="CZ459" s="6"/>
      <c r="DA459" s="6"/>
      <c r="DB459" s="6"/>
      <c r="DC459" s="6"/>
    </row>
    <row r="460" spans="20:107" x14ac:dyDescent="0.25">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c r="CU460" s="6"/>
      <c r="CV460" s="6"/>
      <c r="CW460" s="6"/>
      <c r="CX460" s="6"/>
      <c r="CY460" s="6"/>
      <c r="CZ460" s="6"/>
      <c r="DA460" s="6"/>
      <c r="DB460" s="6"/>
      <c r="DC460" s="6"/>
    </row>
    <row r="461" spans="20:107" x14ac:dyDescent="0.25">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c r="CU461" s="6"/>
      <c r="CV461" s="6"/>
      <c r="CW461" s="6"/>
      <c r="CX461" s="6"/>
      <c r="CY461" s="6"/>
      <c r="CZ461" s="6"/>
      <c r="DA461" s="6"/>
      <c r="DB461" s="6"/>
      <c r="DC461" s="6"/>
    </row>
    <row r="462" spans="20:107" x14ac:dyDescent="0.25">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c r="CU462" s="6"/>
      <c r="CV462" s="6"/>
      <c r="CW462" s="6"/>
      <c r="CX462" s="6"/>
      <c r="CY462" s="6"/>
      <c r="CZ462" s="6"/>
      <c r="DA462" s="6"/>
      <c r="DB462" s="6"/>
      <c r="DC462" s="6"/>
    </row>
    <row r="463" spans="20:107" x14ac:dyDescent="0.25">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c r="CU463" s="6"/>
      <c r="CV463" s="6"/>
      <c r="CW463" s="6"/>
      <c r="CX463" s="6"/>
      <c r="CY463" s="6"/>
      <c r="CZ463" s="6"/>
      <c r="DA463" s="6"/>
      <c r="DB463" s="6"/>
      <c r="DC463" s="6"/>
    </row>
    <row r="464" spans="20:107" x14ac:dyDescent="0.25">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c r="CU464" s="6"/>
      <c r="CV464" s="6"/>
      <c r="CW464" s="6"/>
      <c r="CX464" s="6"/>
      <c r="CY464" s="6"/>
      <c r="CZ464" s="6"/>
      <c r="DA464" s="6"/>
      <c r="DB464" s="6"/>
      <c r="DC464" s="6"/>
    </row>
    <row r="465" spans="20:107" x14ac:dyDescent="0.25">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c r="CU465" s="6"/>
      <c r="CV465" s="6"/>
      <c r="CW465" s="6"/>
      <c r="CX465" s="6"/>
      <c r="CY465" s="6"/>
      <c r="CZ465" s="6"/>
      <c r="DA465" s="6"/>
      <c r="DB465" s="6"/>
      <c r="DC465" s="6"/>
    </row>
    <row r="466" spans="20:107" x14ac:dyDescent="0.25">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c r="CU466" s="6"/>
      <c r="CV466" s="6"/>
      <c r="CW466" s="6"/>
      <c r="CX466" s="6"/>
      <c r="CY466" s="6"/>
      <c r="CZ466" s="6"/>
      <c r="DA466" s="6"/>
      <c r="DB466" s="6"/>
      <c r="DC466" s="6"/>
    </row>
    <row r="467" spans="20:107" x14ac:dyDescent="0.25">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c r="CU467" s="6"/>
      <c r="CV467" s="6"/>
      <c r="CW467" s="6"/>
      <c r="CX467" s="6"/>
      <c r="CY467" s="6"/>
      <c r="CZ467" s="6"/>
      <c r="DA467" s="6"/>
      <c r="DB467" s="6"/>
      <c r="DC467" s="6"/>
    </row>
    <row r="468" spans="20:107" x14ac:dyDescent="0.25">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c r="CP468" s="6"/>
      <c r="CQ468" s="6"/>
      <c r="CR468" s="6"/>
      <c r="CS468" s="6"/>
      <c r="CT468" s="6"/>
      <c r="CU468" s="6"/>
      <c r="CV468" s="6"/>
      <c r="CW468" s="6"/>
      <c r="CX468" s="6"/>
      <c r="CY468" s="6"/>
      <c r="CZ468" s="6"/>
      <c r="DA468" s="6"/>
      <c r="DB468" s="6"/>
      <c r="DC468" s="6"/>
    </row>
    <row r="469" spans="20:107" x14ac:dyDescent="0.25">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c r="CU469" s="6"/>
      <c r="CV469" s="6"/>
      <c r="CW469" s="6"/>
      <c r="CX469" s="6"/>
      <c r="CY469" s="6"/>
      <c r="CZ469" s="6"/>
      <c r="DA469" s="6"/>
      <c r="DB469" s="6"/>
      <c r="DC469" s="6"/>
    </row>
    <row r="470" spans="20:107" x14ac:dyDescent="0.25">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c r="CP470" s="6"/>
      <c r="CQ470" s="6"/>
      <c r="CR470" s="6"/>
      <c r="CS470" s="6"/>
      <c r="CT470" s="6"/>
      <c r="CU470" s="6"/>
      <c r="CV470" s="6"/>
      <c r="CW470" s="6"/>
      <c r="CX470" s="6"/>
      <c r="CY470" s="6"/>
      <c r="CZ470" s="6"/>
      <c r="DA470" s="6"/>
      <c r="DB470" s="6"/>
      <c r="DC470" s="6"/>
    </row>
    <row r="471" spans="20:107" x14ac:dyDescent="0.25">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c r="CP471" s="6"/>
      <c r="CQ471" s="6"/>
      <c r="CR471" s="6"/>
      <c r="CS471" s="6"/>
      <c r="CT471" s="6"/>
      <c r="CU471" s="6"/>
      <c r="CV471" s="6"/>
      <c r="CW471" s="6"/>
      <c r="CX471" s="6"/>
      <c r="CY471" s="6"/>
      <c r="CZ471" s="6"/>
      <c r="DA471" s="6"/>
      <c r="DB471" s="6"/>
      <c r="DC471" s="6"/>
    </row>
    <row r="472" spans="20:107" x14ac:dyDescent="0.25">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c r="CP472" s="6"/>
      <c r="CQ472" s="6"/>
      <c r="CR472" s="6"/>
      <c r="CS472" s="6"/>
      <c r="CT472" s="6"/>
      <c r="CU472" s="6"/>
      <c r="CV472" s="6"/>
      <c r="CW472" s="6"/>
      <c r="CX472" s="6"/>
      <c r="CY472" s="6"/>
      <c r="CZ472" s="6"/>
      <c r="DA472" s="6"/>
      <c r="DB472" s="6"/>
      <c r="DC472" s="6"/>
    </row>
    <row r="473" spans="20:107" x14ac:dyDescent="0.25">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c r="CP473" s="6"/>
      <c r="CQ473" s="6"/>
      <c r="CR473" s="6"/>
      <c r="CS473" s="6"/>
      <c r="CT473" s="6"/>
      <c r="CU473" s="6"/>
      <c r="CV473" s="6"/>
      <c r="CW473" s="6"/>
      <c r="CX473" s="6"/>
      <c r="CY473" s="6"/>
      <c r="CZ473" s="6"/>
      <c r="DA473" s="6"/>
      <c r="DB473" s="6"/>
      <c r="DC473" s="6"/>
    </row>
    <row r="474" spans="20:107" x14ac:dyDescent="0.25">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c r="CP474" s="6"/>
      <c r="CQ474" s="6"/>
      <c r="CR474" s="6"/>
      <c r="CS474" s="6"/>
      <c r="CT474" s="6"/>
      <c r="CU474" s="6"/>
      <c r="CV474" s="6"/>
      <c r="CW474" s="6"/>
      <c r="CX474" s="6"/>
      <c r="CY474" s="6"/>
      <c r="CZ474" s="6"/>
      <c r="DA474" s="6"/>
      <c r="DB474" s="6"/>
      <c r="DC474" s="6"/>
    </row>
    <row r="475" spans="20:107" x14ac:dyDescent="0.25">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c r="CP475" s="6"/>
      <c r="CQ475" s="6"/>
      <c r="CR475" s="6"/>
      <c r="CS475" s="6"/>
      <c r="CT475" s="6"/>
      <c r="CU475" s="6"/>
      <c r="CV475" s="6"/>
      <c r="CW475" s="6"/>
      <c r="CX475" s="6"/>
      <c r="CY475" s="6"/>
      <c r="CZ475" s="6"/>
      <c r="DA475" s="6"/>
      <c r="DB475" s="6"/>
      <c r="DC475" s="6"/>
    </row>
    <row r="476" spans="20:107" x14ac:dyDescent="0.25">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c r="CP476" s="6"/>
      <c r="CQ476" s="6"/>
      <c r="CR476" s="6"/>
      <c r="CS476" s="6"/>
      <c r="CT476" s="6"/>
      <c r="CU476" s="6"/>
      <c r="CV476" s="6"/>
      <c r="CW476" s="6"/>
      <c r="CX476" s="6"/>
      <c r="CY476" s="6"/>
      <c r="CZ476" s="6"/>
      <c r="DA476" s="6"/>
      <c r="DB476" s="6"/>
      <c r="DC476" s="6"/>
    </row>
    <row r="477" spans="20:107" x14ac:dyDescent="0.25">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c r="CP477" s="6"/>
      <c r="CQ477" s="6"/>
      <c r="CR477" s="6"/>
      <c r="CS477" s="6"/>
      <c r="CT477" s="6"/>
      <c r="CU477" s="6"/>
      <c r="CV477" s="6"/>
      <c r="CW477" s="6"/>
      <c r="CX477" s="6"/>
      <c r="CY477" s="6"/>
      <c r="CZ477" s="6"/>
      <c r="DA477" s="6"/>
      <c r="DB477" s="6"/>
      <c r="DC477" s="6"/>
    </row>
    <row r="478" spans="20:107" x14ac:dyDescent="0.25">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c r="CP478" s="6"/>
      <c r="CQ478" s="6"/>
      <c r="CR478" s="6"/>
      <c r="CS478" s="6"/>
      <c r="CT478" s="6"/>
      <c r="CU478" s="6"/>
      <c r="CV478" s="6"/>
      <c r="CW478" s="6"/>
      <c r="CX478" s="6"/>
      <c r="CY478" s="6"/>
      <c r="CZ478" s="6"/>
      <c r="DA478" s="6"/>
      <c r="DB478" s="6"/>
      <c r="DC478" s="6"/>
    </row>
    <row r="479" spans="20:107" x14ac:dyDescent="0.25">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c r="CP479" s="6"/>
      <c r="CQ479" s="6"/>
      <c r="CR479" s="6"/>
      <c r="CS479" s="6"/>
      <c r="CT479" s="6"/>
      <c r="CU479" s="6"/>
      <c r="CV479" s="6"/>
      <c r="CW479" s="6"/>
      <c r="CX479" s="6"/>
      <c r="CY479" s="6"/>
      <c r="CZ479" s="6"/>
      <c r="DA479" s="6"/>
      <c r="DB479" s="6"/>
      <c r="DC479" s="6"/>
    </row>
    <row r="480" spans="20:107" x14ac:dyDescent="0.25">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c r="CP480" s="6"/>
      <c r="CQ480" s="6"/>
      <c r="CR480" s="6"/>
      <c r="CS480" s="6"/>
      <c r="CT480" s="6"/>
      <c r="CU480" s="6"/>
      <c r="CV480" s="6"/>
      <c r="CW480" s="6"/>
      <c r="CX480" s="6"/>
      <c r="CY480" s="6"/>
      <c r="CZ480" s="6"/>
      <c r="DA480" s="6"/>
      <c r="DB480" s="6"/>
      <c r="DC480" s="6"/>
    </row>
    <row r="481" spans="20:107" x14ac:dyDescent="0.25">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c r="CP481" s="6"/>
      <c r="CQ481" s="6"/>
      <c r="CR481" s="6"/>
      <c r="CS481" s="6"/>
      <c r="CT481" s="6"/>
      <c r="CU481" s="6"/>
      <c r="CV481" s="6"/>
      <c r="CW481" s="6"/>
      <c r="CX481" s="6"/>
      <c r="CY481" s="6"/>
      <c r="CZ481" s="6"/>
      <c r="DA481" s="6"/>
      <c r="DB481" s="6"/>
      <c r="DC481" s="6"/>
    </row>
    <row r="482" spans="20:107" x14ac:dyDescent="0.25">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c r="CP482" s="6"/>
      <c r="CQ482" s="6"/>
      <c r="CR482" s="6"/>
      <c r="CS482" s="6"/>
      <c r="CT482" s="6"/>
      <c r="CU482" s="6"/>
      <c r="CV482" s="6"/>
      <c r="CW482" s="6"/>
      <c r="CX482" s="6"/>
      <c r="CY482" s="6"/>
      <c r="CZ482" s="6"/>
      <c r="DA482" s="6"/>
      <c r="DB482" s="6"/>
      <c r="DC482" s="6"/>
    </row>
    <row r="483" spans="20:107" x14ac:dyDescent="0.25">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c r="CP483" s="6"/>
      <c r="CQ483" s="6"/>
      <c r="CR483" s="6"/>
      <c r="CS483" s="6"/>
      <c r="CT483" s="6"/>
      <c r="CU483" s="6"/>
      <c r="CV483" s="6"/>
      <c r="CW483" s="6"/>
      <c r="CX483" s="6"/>
      <c r="CY483" s="6"/>
      <c r="CZ483" s="6"/>
      <c r="DA483" s="6"/>
      <c r="DB483" s="6"/>
      <c r="DC483" s="6"/>
    </row>
    <row r="484" spans="20:107" x14ac:dyDescent="0.25">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c r="CP484" s="6"/>
      <c r="CQ484" s="6"/>
      <c r="CR484" s="6"/>
      <c r="CS484" s="6"/>
      <c r="CT484" s="6"/>
      <c r="CU484" s="6"/>
      <c r="CV484" s="6"/>
      <c r="CW484" s="6"/>
      <c r="CX484" s="6"/>
      <c r="CY484" s="6"/>
      <c r="CZ484" s="6"/>
      <c r="DA484" s="6"/>
      <c r="DB484" s="6"/>
      <c r="DC484" s="6"/>
    </row>
    <row r="485" spans="20:107" x14ac:dyDescent="0.25">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c r="CP485" s="6"/>
      <c r="CQ485" s="6"/>
      <c r="CR485" s="6"/>
      <c r="CS485" s="6"/>
      <c r="CT485" s="6"/>
      <c r="CU485" s="6"/>
      <c r="CV485" s="6"/>
      <c r="CW485" s="6"/>
      <c r="CX485" s="6"/>
      <c r="CY485" s="6"/>
      <c r="CZ485" s="6"/>
      <c r="DA485" s="6"/>
      <c r="DB485" s="6"/>
      <c r="DC485" s="6"/>
    </row>
    <row r="486" spans="20:107" x14ac:dyDescent="0.25">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c r="CP486" s="6"/>
      <c r="CQ486" s="6"/>
      <c r="CR486" s="6"/>
      <c r="CS486" s="6"/>
      <c r="CT486" s="6"/>
      <c r="CU486" s="6"/>
      <c r="CV486" s="6"/>
      <c r="CW486" s="6"/>
      <c r="CX486" s="6"/>
      <c r="CY486" s="6"/>
      <c r="CZ486" s="6"/>
      <c r="DA486" s="6"/>
      <c r="DB486" s="6"/>
      <c r="DC486" s="6"/>
    </row>
    <row r="487" spans="20:107" x14ac:dyDescent="0.25">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c r="CP487" s="6"/>
      <c r="CQ487" s="6"/>
      <c r="CR487" s="6"/>
      <c r="CS487" s="6"/>
      <c r="CT487" s="6"/>
      <c r="CU487" s="6"/>
      <c r="CV487" s="6"/>
      <c r="CW487" s="6"/>
      <c r="CX487" s="6"/>
      <c r="CY487" s="6"/>
      <c r="CZ487" s="6"/>
      <c r="DA487" s="6"/>
      <c r="DB487" s="6"/>
      <c r="DC487" s="6"/>
    </row>
    <row r="488" spans="20:107" x14ac:dyDescent="0.25">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c r="CP488" s="6"/>
      <c r="CQ488" s="6"/>
      <c r="CR488" s="6"/>
      <c r="CS488" s="6"/>
      <c r="CT488" s="6"/>
      <c r="CU488" s="6"/>
      <c r="CV488" s="6"/>
      <c r="CW488" s="6"/>
      <c r="CX488" s="6"/>
      <c r="CY488" s="6"/>
      <c r="CZ488" s="6"/>
      <c r="DA488" s="6"/>
      <c r="DB488" s="6"/>
      <c r="DC488" s="6"/>
    </row>
    <row r="489" spans="20:107" x14ac:dyDescent="0.25">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c r="CP489" s="6"/>
      <c r="CQ489" s="6"/>
      <c r="CR489" s="6"/>
      <c r="CS489" s="6"/>
      <c r="CT489" s="6"/>
      <c r="CU489" s="6"/>
      <c r="CV489" s="6"/>
      <c r="CW489" s="6"/>
      <c r="CX489" s="6"/>
      <c r="CY489" s="6"/>
      <c r="CZ489" s="6"/>
      <c r="DA489" s="6"/>
      <c r="DB489" s="6"/>
      <c r="DC489" s="6"/>
    </row>
    <row r="490" spans="20:107" x14ac:dyDescent="0.25">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c r="CP490" s="6"/>
      <c r="CQ490" s="6"/>
      <c r="CR490" s="6"/>
      <c r="CS490" s="6"/>
      <c r="CT490" s="6"/>
      <c r="CU490" s="6"/>
      <c r="CV490" s="6"/>
      <c r="CW490" s="6"/>
      <c r="CX490" s="6"/>
      <c r="CY490" s="6"/>
      <c r="CZ490" s="6"/>
      <c r="DA490" s="6"/>
      <c r="DB490" s="6"/>
      <c r="DC490" s="6"/>
    </row>
    <row r="491" spans="20:107" x14ac:dyDescent="0.25">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c r="CP491" s="6"/>
      <c r="CQ491" s="6"/>
      <c r="CR491" s="6"/>
      <c r="CS491" s="6"/>
      <c r="CT491" s="6"/>
      <c r="CU491" s="6"/>
      <c r="CV491" s="6"/>
      <c r="CW491" s="6"/>
      <c r="CX491" s="6"/>
      <c r="CY491" s="6"/>
      <c r="CZ491" s="6"/>
      <c r="DA491" s="6"/>
      <c r="DB491" s="6"/>
      <c r="DC491" s="6"/>
    </row>
    <row r="492" spans="20:107" x14ac:dyDescent="0.25">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c r="CP492" s="6"/>
      <c r="CQ492" s="6"/>
      <c r="CR492" s="6"/>
      <c r="CS492" s="6"/>
      <c r="CT492" s="6"/>
      <c r="CU492" s="6"/>
      <c r="CV492" s="6"/>
      <c r="CW492" s="6"/>
      <c r="CX492" s="6"/>
      <c r="CY492" s="6"/>
      <c r="CZ492" s="6"/>
      <c r="DA492" s="6"/>
      <c r="DB492" s="6"/>
      <c r="DC492" s="6"/>
    </row>
    <row r="493" spans="20:107" x14ac:dyDescent="0.25">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c r="CP493" s="6"/>
      <c r="CQ493" s="6"/>
      <c r="CR493" s="6"/>
      <c r="CS493" s="6"/>
      <c r="CT493" s="6"/>
      <c r="CU493" s="6"/>
      <c r="CV493" s="6"/>
      <c r="CW493" s="6"/>
      <c r="CX493" s="6"/>
      <c r="CY493" s="6"/>
      <c r="CZ493" s="6"/>
      <c r="DA493" s="6"/>
      <c r="DB493" s="6"/>
      <c r="DC493" s="6"/>
    </row>
    <row r="494" spans="20:107" x14ac:dyDescent="0.25">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c r="CP494" s="6"/>
      <c r="CQ494" s="6"/>
      <c r="CR494" s="6"/>
      <c r="CS494" s="6"/>
      <c r="CT494" s="6"/>
      <c r="CU494" s="6"/>
      <c r="CV494" s="6"/>
      <c r="CW494" s="6"/>
      <c r="CX494" s="6"/>
      <c r="CY494" s="6"/>
      <c r="CZ494" s="6"/>
      <c r="DA494" s="6"/>
      <c r="DB494" s="6"/>
      <c r="DC494" s="6"/>
    </row>
    <row r="495" spans="20:107" x14ac:dyDescent="0.25">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c r="CP495" s="6"/>
      <c r="CQ495" s="6"/>
      <c r="CR495" s="6"/>
      <c r="CS495" s="6"/>
      <c r="CT495" s="6"/>
      <c r="CU495" s="6"/>
      <c r="CV495" s="6"/>
      <c r="CW495" s="6"/>
      <c r="CX495" s="6"/>
      <c r="CY495" s="6"/>
      <c r="CZ495" s="6"/>
      <c r="DA495" s="6"/>
      <c r="DB495" s="6"/>
      <c r="DC495" s="6"/>
    </row>
  </sheetData>
  <mergeCells count="56">
    <mergeCell ref="H38:H47"/>
    <mergeCell ref="G38:G47"/>
    <mergeCell ref="Q68:Q69"/>
    <mergeCell ref="P49:P53"/>
    <mergeCell ref="M54:M56"/>
    <mergeCell ref="M57:M60"/>
    <mergeCell ref="M49:M53"/>
    <mergeCell ref="P68:P69"/>
    <mergeCell ref="M68:M69"/>
    <mergeCell ref="A7:A79"/>
    <mergeCell ref="B7:B79"/>
    <mergeCell ref="C7:C79"/>
    <mergeCell ref="E49:E67"/>
    <mergeCell ref="G49:G53"/>
    <mergeCell ref="G61:G67"/>
    <mergeCell ref="G23:G37"/>
    <mergeCell ref="E70:E79"/>
    <mergeCell ref="D7:D47"/>
    <mergeCell ref="D49:D67"/>
    <mergeCell ref="D70:D79"/>
    <mergeCell ref="D68:D69"/>
    <mergeCell ref="G57:G60"/>
    <mergeCell ref="G7:G13"/>
    <mergeCell ref="G14:G22"/>
    <mergeCell ref="G54:G56"/>
    <mergeCell ref="T1:U1"/>
    <mergeCell ref="M5:O5"/>
    <mergeCell ref="Q5:R5"/>
    <mergeCell ref="S5:S6"/>
    <mergeCell ref="A1:S3"/>
    <mergeCell ref="A4:S4"/>
    <mergeCell ref="M71:M77"/>
    <mergeCell ref="H71:H77"/>
    <mergeCell ref="G71:G77"/>
    <mergeCell ref="E7:E47"/>
    <mergeCell ref="H68:H69"/>
    <mergeCell ref="G68:G69"/>
    <mergeCell ref="E68:E69"/>
    <mergeCell ref="H57:H60"/>
    <mergeCell ref="M7:M13"/>
    <mergeCell ref="M14:M22"/>
    <mergeCell ref="M23:M37"/>
    <mergeCell ref="M38:M47"/>
    <mergeCell ref="H7:H37"/>
    <mergeCell ref="H49:H53"/>
    <mergeCell ref="H61:H66"/>
    <mergeCell ref="H54:H56"/>
    <mergeCell ref="R7:R13"/>
    <mergeCell ref="R14:R22"/>
    <mergeCell ref="R23:R37"/>
    <mergeCell ref="R49:R53"/>
    <mergeCell ref="R71:R77"/>
    <mergeCell ref="R61:R67"/>
    <mergeCell ref="R68:R69"/>
    <mergeCell ref="R57:R60"/>
    <mergeCell ref="R38:R47"/>
  </mergeCells>
  <phoneticPr fontId="9" type="noConversion"/>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vt:lpstr>
    </vt:vector>
  </TitlesOfParts>
  <Company>CCCartagena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Rudd</dc:creator>
  <cp:lastModifiedBy>Usuario</cp:lastModifiedBy>
  <cp:lastPrinted>2016-10-24T15:40:09Z</cp:lastPrinted>
  <dcterms:created xsi:type="dcterms:W3CDTF">2016-01-19T20:22:50Z</dcterms:created>
  <dcterms:modified xsi:type="dcterms:W3CDTF">2017-01-18T20:12:41Z</dcterms:modified>
</cp:coreProperties>
</file>