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talorap\Desktop\INFORME PTO 2021\"/>
    </mc:Choice>
  </mc:AlternateContent>
  <bookViews>
    <workbookView xWindow="0" yWindow="0" windowWidth="28800" windowHeight="11610"/>
  </bookViews>
  <sheets>
    <sheet name="EJECUCION MES DE SEP 30 2021" sheetId="1" r:id="rId1"/>
    <sheet name="INVERSION" sheetId="4" r:id="rId2"/>
    <sheet name="FUNCIONAMEINTO" sheetId="3" r:id="rId3"/>
    <sheet name="RESUMEN" sheetId="2" r:id="rId4"/>
  </sheets>
  <calcPr calcId="162913"/>
</workbook>
</file>

<file path=xl/calcChain.xml><?xml version="1.0" encoding="utf-8"?>
<calcChain xmlns="http://schemas.openxmlformats.org/spreadsheetml/2006/main">
  <c r="D106" i="1" l="1"/>
  <c r="E106" i="1"/>
  <c r="F106" i="1"/>
  <c r="G106" i="1"/>
  <c r="H106" i="1"/>
  <c r="I106" i="1"/>
  <c r="J106" i="1"/>
  <c r="K106" i="1"/>
  <c r="L106" i="1"/>
  <c r="M106" i="1"/>
  <c r="N106" i="1"/>
  <c r="O106" i="1"/>
  <c r="C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C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C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C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C110" i="1"/>
  <c r="D121" i="1" l="1"/>
  <c r="E121" i="1"/>
  <c r="F121" i="1"/>
  <c r="G121" i="1"/>
  <c r="H121" i="1"/>
  <c r="I121" i="1"/>
  <c r="J121" i="1"/>
  <c r="K121" i="1"/>
  <c r="L121" i="1"/>
  <c r="M121" i="1"/>
  <c r="N121" i="1"/>
  <c r="O121" i="1"/>
  <c r="C121" i="1"/>
  <c r="D118" i="1"/>
  <c r="E118" i="1"/>
  <c r="F118" i="1"/>
  <c r="G118" i="1"/>
  <c r="H118" i="1"/>
  <c r="I118" i="1"/>
  <c r="J118" i="1"/>
  <c r="K118" i="1"/>
  <c r="L118" i="1"/>
  <c r="M118" i="1"/>
  <c r="N118" i="1"/>
  <c r="C118" i="1"/>
  <c r="E33" i="2" l="1"/>
  <c r="C36" i="2" s="1"/>
  <c r="H33" i="2"/>
  <c r="G33" i="2"/>
  <c r="F33" i="2"/>
  <c r="D33" i="2"/>
  <c r="C37" i="2"/>
  <c r="C33" i="2"/>
  <c r="C35" i="2" s="1"/>
  <c r="C38" i="2" s="1"/>
  <c r="C29" i="2"/>
  <c r="C25" i="2"/>
  <c r="E13" i="2"/>
  <c r="H13" i="2"/>
  <c r="G13" i="2"/>
  <c r="F13" i="2"/>
  <c r="D13" i="2"/>
  <c r="C13" i="2"/>
  <c r="E4" i="2"/>
  <c r="E5" i="2" s="1"/>
  <c r="G5" i="2"/>
  <c r="H4" i="2"/>
  <c r="G4" i="2"/>
  <c r="F4" i="2"/>
  <c r="D4" i="2"/>
  <c r="C8" i="2" s="1"/>
  <c r="C4" i="2"/>
  <c r="C6" i="2" s="1"/>
  <c r="D166" i="4"/>
  <c r="E166" i="4"/>
  <c r="F166" i="4"/>
  <c r="F171" i="4" s="1"/>
  <c r="G166" i="4"/>
  <c r="G171" i="4" s="1"/>
  <c r="H166" i="4"/>
  <c r="I166" i="4"/>
  <c r="J166" i="4"/>
  <c r="K166" i="4"/>
  <c r="L166" i="4"/>
  <c r="L171" i="4" s="1"/>
  <c r="M166" i="4"/>
  <c r="M171" i="4" s="1"/>
  <c r="N166" i="4"/>
  <c r="O166" i="4"/>
  <c r="P166" i="4"/>
  <c r="C166" i="4"/>
  <c r="D171" i="4"/>
  <c r="E171" i="4"/>
  <c r="H171" i="4"/>
  <c r="I171" i="4"/>
  <c r="J171" i="4"/>
  <c r="K171" i="4"/>
  <c r="N171" i="4"/>
  <c r="O171" i="4"/>
  <c r="P171" i="4"/>
  <c r="C171" i="4"/>
  <c r="O165" i="4"/>
  <c r="P165" i="4"/>
  <c r="D165" i="4"/>
  <c r="E165" i="4"/>
  <c r="F165" i="4"/>
  <c r="G165" i="4"/>
  <c r="H165" i="4"/>
  <c r="I165" i="4"/>
  <c r="J165" i="4"/>
  <c r="K165" i="4"/>
  <c r="L165" i="4"/>
  <c r="M165" i="4"/>
  <c r="N165" i="4"/>
  <c r="C165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C170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C169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C168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C167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C164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C163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C162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C161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C160" i="4"/>
  <c r="E126" i="4"/>
  <c r="F126" i="4"/>
  <c r="G126" i="4"/>
  <c r="G110" i="4" s="1"/>
  <c r="G109" i="4" s="1"/>
  <c r="G108" i="4" s="1"/>
  <c r="G107" i="4" s="1"/>
  <c r="G106" i="4" s="1"/>
  <c r="H126" i="4"/>
  <c r="H110" i="4" s="1"/>
  <c r="H109" i="4" s="1"/>
  <c r="H108" i="4" s="1"/>
  <c r="H107" i="4" s="1"/>
  <c r="H106" i="4" s="1"/>
  <c r="I126" i="4"/>
  <c r="I110" i="4" s="1"/>
  <c r="I109" i="4" s="1"/>
  <c r="I108" i="4" s="1"/>
  <c r="I107" i="4" s="1"/>
  <c r="I106" i="4" s="1"/>
  <c r="J126" i="4"/>
  <c r="J110" i="4" s="1"/>
  <c r="J109" i="4" s="1"/>
  <c r="J108" i="4" s="1"/>
  <c r="J107" i="4" s="1"/>
  <c r="J106" i="4" s="1"/>
  <c r="K126" i="4"/>
  <c r="L126" i="4"/>
  <c r="M126" i="4"/>
  <c r="M110" i="4" s="1"/>
  <c r="M109" i="4" s="1"/>
  <c r="M108" i="4" s="1"/>
  <c r="M107" i="4" s="1"/>
  <c r="M106" i="4" s="1"/>
  <c r="N126" i="4"/>
  <c r="N110" i="4" s="1"/>
  <c r="N109" i="4" s="1"/>
  <c r="N108" i="4" s="1"/>
  <c r="N107" i="4" s="1"/>
  <c r="N106" i="4" s="1"/>
  <c r="O126" i="4"/>
  <c r="O110" i="4" s="1"/>
  <c r="O109" i="4" s="1"/>
  <c r="O108" i="4" s="1"/>
  <c r="O107" i="4" s="1"/>
  <c r="O106" i="4" s="1"/>
  <c r="P126" i="4"/>
  <c r="P110" i="4" s="1"/>
  <c r="P109" i="4" s="1"/>
  <c r="P108" i="4" s="1"/>
  <c r="P107" i="4" s="1"/>
  <c r="P106" i="4" s="1"/>
  <c r="P9" i="4" s="1"/>
  <c r="D126" i="4"/>
  <c r="E13" i="4"/>
  <c r="D13" i="4"/>
  <c r="F13" i="4"/>
  <c r="G13" i="4"/>
  <c r="H13" i="4"/>
  <c r="H10" i="4" s="1"/>
  <c r="I13" i="4"/>
  <c r="J13" i="4"/>
  <c r="K13" i="4"/>
  <c r="L13" i="4"/>
  <c r="M13" i="4"/>
  <c r="N13" i="4"/>
  <c r="O13" i="4"/>
  <c r="P13" i="4"/>
  <c r="C13" i="4"/>
  <c r="D110" i="4"/>
  <c r="D109" i="4" s="1"/>
  <c r="D108" i="4" s="1"/>
  <c r="D107" i="4" s="1"/>
  <c r="D106" i="4" s="1"/>
  <c r="E110" i="4"/>
  <c r="E109" i="4" s="1"/>
  <c r="E108" i="4" s="1"/>
  <c r="E107" i="4" s="1"/>
  <c r="E106" i="4" s="1"/>
  <c r="F110" i="4"/>
  <c r="F109" i="4" s="1"/>
  <c r="F108" i="4" s="1"/>
  <c r="F107" i="4" s="1"/>
  <c r="F106" i="4" s="1"/>
  <c r="K110" i="4"/>
  <c r="K109" i="4" s="1"/>
  <c r="K108" i="4" s="1"/>
  <c r="K107" i="4" s="1"/>
  <c r="K106" i="4" s="1"/>
  <c r="L110" i="4"/>
  <c r="L109" i="4" s="1"/>
  <c r="L108" i="4" s="1"/>
  <c r="L107" i="4" s="1"/>
  <c r="L106" i="4" s="1"/>
  <c r="C126" i="4"/>
  <c r="C110" i="4" s="1"/>
  <c r="C109" i="4" s="1"/>
  <c r="C108" i="4" s="1"/>
  <c r="C107" i="4" s="1"/>
  <c r="C106" i="4" s="1"/>
  <c r="D67" i="4"/>
  <c r="D66" i="4" s="1"/>
  <c r="D65" i="4" s="1"/>
  <c r="D64" i="4" s="1"/>
  <c r="D68" i="4"/>
  <c r="E68" i="4"/>
  <c r="E67" i="4" s="1"/>
  <c r="E66" i="4" s="1"/>
  <c r="E65" i="4" s="1"/>
  <c r="E64" i="4" s="1"/>
  <c r="F68" i="4"/>
  <c r="F67" i="4" s="1"/>
  <c r="F66" i="4" s="1"/>
  <c r="F65" i="4" s="1"/>
  <c r="F64" i="4" s="1"/>
  <c r="G68" i="4"/>
  <c r="G67" i="4" s="1"/>
  <c r="G66" i="4" s="1"/>
  <c r="G65" i="4" s="1"/>
  <c r="G64" i="4" s="1"/>
  <c r="H68" i="4"/>
  <c r="H67" i="4" s="1"/>
  <c r="H66" i="4" s="1"/>
  <c r="H65" i="4" s="1"/>
  <c r="H64" i="4" s="1"/>
  <c r="I68" i="4"/>
  <c r="I67" i="4" s="1"/>
  <c r="I66" i="4" s="1"/>
  <c r="I65" i="4" s="1"/>
  <c r="I64" i="4" s="1"/>
  <c r="J68" i="4"/>
  <c r="J67" i="4" s="1"/>
  <c r="J66" i="4" s="1"/>
  <c r="J65" i="4" s="1"/>
  <c r="J64" i="4" s="1"/>
  <c r="K68" i="4"/>
  <c r="K67" i="4" s="1"/>
  <c r="K66" i="4" s="1"/>
  <c r="K65" i="4" s="1"/>
  <c r="K64" i="4" s="1"/>
  <c r="L68" i="4"/>
  <c r="L67" i="4" s="1"/>
  <c r="L66" i="4" s="1"/>
  <c r="L65" i="4" s="1"/>
  <c r="L64" i="4" s="1"/>
  <c r="M68" i="4"/>
  <c r="M67" i="4" s="1"/>
  <c r="M66" i="4" s="1"/>
  <c r="M65" i="4" s="1"/>
  <c r="M64" i="4" s="1"/>
  <c r="N68" i="4"/>
  <c r="N67" i="4" s="1"/>
  <c r="N66" i="4" s="1"/>
  <c r="N65" i="4" s="1"/>
  <c r="N64" i="4" s="1"/>
  <c r="O68" i="4"/>
  <c r="O67" i="4" s="1"/>
  <c r="O66" i="4" s="1"/>
  <c r="O65" i="4" s="1"/>
  <c r="O64" i="4" s="1"/>
  <c r="P68" i="4"/>
  <c r="P67" i="4" s="1"/>
  <c r="P66" i="4" s="1"/>
  <c r="P65" i="4" s="1"/>
  <c r="P64" i="4" s="1"/>
  <c r="C68" i="4"/>
  <c r="C67" i="4" s="1"/>
  <c r="C66" i="4" s="1"/>
  <c r="C65" i="4" s="1"/>
  <c r="C64" i="4" s="1"/>
  <c r="D37" i="4"/>
  <c r="D10" i="4" s="1"/>
  <c r="E37" i="4"/>
  <c r="F37" i="4"/>
  <c r="F10" i="4" s="1"/>
  <c r="G37" i="4"/>
  <c r="H37" i="4"/>
  <c r="I37" i="4"/>
  <c r="J37" i="4"/>
  <c r="K37" i="4"/>
  <c r="L37" i="4"/>
  <c r="M37" i="4"/>
  <c r="N37" i="4"/>
  <c r="O37" i="4"/>
  <c r="P37" i="4"/>
  <c r="P10" i="4" s="1"/>
  <c r="C37" i="4"/>
  <c r="C10" i="4" s="1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D66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D65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E61" i="3"/>
  <c r="F61" i="3"/>
  <c r="L61" i="3"/>
  <c r="F18" i="3"/>
  <c r="G18" i="3"/>
  <c r="G61" i="3" s="1"/>
  <c r="H18" i="3"/>
  <c r="H61" i="3" s="1"/>
  <c r="I18" i="3"/>
  <c r="I61" i="3" s="1"/>
  <c r="J18" i="3"/>
  <c r="J61" i="3" s="1"/>
  <c r="K18" i="3"/>
  <c r="K61" i="3" s="1"/>
  <c r="L18" i="3"/>
  <c r="M18" i="3"/>
  <c r="M61" i="3" s="1"/>
  <c r="N18" i="3"/>
  <c r="N61" i="3" s="1"/>
  <c r="O18" i="3"/>
  <c r="O61" i="3" s="1"/>
  <c r="P18" i="3"/>
  <c r="P61" i="3" s="1"/>
  <c r="Q18" i="3"/>
  <c r="Q61" i="3" s="1"/>
  <c r="E18" i="3"/>
  <c r="D18" i="3"/>
  <c r="D61" i="3" s="1"/>
  <c r="J58" i="3"/>
  <c r="P58" i="3"/>
  <c r="Q58" i="3"/>
  <c r="M29" i="3"/>
  <c r="M62" i="3" s="1"/>
  <c r="N29" i="3"/>
  <c r="N62" i="3" s="1"/>
  <c r="E33" i="3"/>
  <c r="E29" i="3" s="1"/>
  <c r="E62" i="3" s="1"/>
  <c r="F33" i="3"/>
  <c r="F29" i="3" s="1"/>
  <c r="F62" i="3" s="1"/>
  <c r="G33" i="3"/>
  <c r="G29" i="3" s="1"/>
  <c r="G62" i="3" s="1"/>
  <c r="H33" i="3"/>
  <c r="H29" i="3" s="1"/>
  <c r="H62" i="3" s="1"/>
  <c r="I33" i="3"/>
  <c r="I29" i="3" s="1"/>
  <c r="I62" i="3" s="1"/>
  <c r="J33" i="3"/>
  <c r="J29" i="3" s="1"/>
  <c r="J62" i="3" s="1"/>
  <c r="K33" i="3"/>
  <c r="K29" i="3" s="1"/>
  <c r="K62" i="3" s="1"/>
  <c r="L33" i="3"/>
  <c r="L29" i="3" s="1"/>
  <c r="L62" i="3" s="1"/>
  <c r="M33" i="3"/>
  <c r="N33" i="3"/>
  <c r="O33" i="3"/>
  <c r="O29" i="3" s="1"/>
  <c r="O62" i="3" s="1"/>
  <c r="P33" i="3"/>
  <c r="P29" i="3" s="1"/>
  <c r="P62" i="3" s="1"/>
  <c r="Q33" i="3"/>
  <c r="Q29" i="3" s="1"/>
  <c r="Q62" i="3" s="1"/>
  <c r="D33" i="3"/>
  <c r="D29" i="3" s="1"/>
  <c r="D62" i="3" s="1"/>
  <c r="D60" i="3"/>
  <c r="E6" i="3"/>
  <c r="F6" i="3"/>
  <c r="F58" i="3" s="1"/>
  <c r="G6" i="3"/>
  <c r="G58" i="3" s="1"/>
  <c r="H6" i="3"/>
  <c r="H58" i="3" s="1"/>
  <c r="I6" i="3"/>
  <c r="J6" i="3"/>
  <c r="K6" i="3"/>
  <c r="L6" i="3"/>
  <c r="L58" i="3" s="1"/>
  <c r="M6" i="3"/>
  <c r="M58" i="3" s="1"/>
  <c r="N6" i="3"/>
  <c r="N58" i="3" s="1"/>
  <c r="O6" i="3"/>
  <c r="O58" i="3" s="1"/>
  <c r="P6" i="3"/>
  <c r="Q6" i="3"/>
  <c r="D6" i="3"/>
  <c r="E25" i="2"/>
  <c r="C22" i="2"/>
  <c r="E21" i="2"/>
  <c r="C21" i="2"/>
  <c r="C16" i="2"/>
  <c r="C17" i="2"/>
  <c r="C15" i="2"/>
  <c r="D38" i="2" l="1"/>
  <c r="L10" i="4"/>
  <c r="K10" i="4"/>
  <c r="M10" i="4"/>
  <c r="C9" i="4"/>
  <c r="J10" i="4"/>
  <c r="J9" i="4"/>
  <c r="J8" i="4" s="1"/>
  <c r="J7" i="4" s="1"/>
  <c r="J6" i="4" s="1"/>
  <c r="J5" i="4" s="1"/>
  <c r="F9" i="4"/>
  <c r="H9" i="4"/>
  <c r="H8" i="4" s="1"/>
  <c r="H7" i="4" s="1"/>
  <c r="H6" i="4" s="1"/>
  <c r="H5" i="4" s="1"/>
  <c r="L9" i="4"/>
  <c r="L8" i="4" s="1"/>
  <c r="L7" i="4" s="1"/>
  <c r="L6" i="4" s="1"/>
  <c r="L5" i="4" s="1"/>
  <c r="D9" i="4"/>
  <c r="D8" i="4" s="1"/>
  <c r="D7" i="4" s="1"/>
  <c r="D6" i="4" s="1"/>
  <c r="D5" i="4" s="1"/>
  <c r="M9" i="4"/>
  <c r="M8" i="4" s="1"/>
  <c r="M7" i="4" s="1"/>
  <c r="M6" i="4" s="1"/>
  <c r="M5" i="4" s="1"/>
  <c r="G9" i="4"/>
  <c r="G8" i="4" s="1"/>
  <c r="G7" i="4" s="1"/>
  <c r="G6" i="4" s="1"/>
  <c r="G5" i="4" s="1"/>
  <c r="K9" i="4"/>
  <c r="K8" i="4" s="1"/>
  <c r="K7" i="4" s="1"/>
  <c r="K6" i="4" s="1"/>
  <c r="K5" i="4" s="1"/>
  <c r="O10" i="4"/>
  <c r="O9" i="4" s="1"/>
  <c r="O8" i="4" s="1"/>
  <c r="O7" i="4" s="1"/>
  <c r="O6" i="4" s="1"/>
  <c r="O5" i="4" s="1"/>
  <c r="I10" i="4"/>
  <c r="I9" i="4" s="1"/>
  <c r="I8" i="4" s="1"/>
  <c r="I7" i="4" s="1"/>
  <c r="I6" i="4" s="1"/>
  <c r="I5" i="4" s="1"/>
  <c r="G10" i="4"/>
  <c r="N10" i="4"/>
  <c r="N9" i="4" s="1"/>
  <c r="N8" i="4" s="1"/>
  <c r="N7" i="4" s="1"/>
  <c r="N6" i="4" s="1"/>
  <c r="N5" i="4" s="1"/>
  <c r="E10" i="4"/>
  <c r="E9" i="4" s="1"/>
  <c r="E8" i="4" s="1"/>
  <c r="E7" i="4" s="1"/>
  <c r="E6" i="4" s="1"/>
  <c r="E5" i="4" s="1"/>
  <c r="C8" i="4"/>
  <c r="C7" i="4" s="1"/>
  <c r="C6" i="4" s="1"/>
  <c r="C5" i="4" s="1"/>
  <c r="F8" i="4"/>
  <c r="F7" i="4" s="1"/>
  <c r="F6" i="4" s="1"/>
  <c r="F5" i="4" s="1"/>
  <c r="P8" i="4"/>
  <c r="P7" i="4" s="1"/>
  <c r="P6" i="4" s="1"/>
  <c r="P5" i="4" s="1"/>
  <c r="I33" i="2"/>
  <c r="D16" i="2"/>
  <c r="I4" i="2"/>
  <c r="E14" i="2"/>
  <c r="C27" i="2"/>
  <c r="E34" i="2"/>
  <c r="F5" i="2"/>
  <c r="F14" i="2"/>
  <c r="F34" i="2"/>
  <c r="D8" i="2"/>
  <c r="D17" i="2"/>
  <c r="C18" i="2"/>
  <c r="D18" i="2" s="1"/>
  <c r="D37" i="2"/>
  <c r="D36" i="2"/>
  <c r="C28" i="2"/>
  <c r="D34" i="2"/>
  <c r="C7" i="2"/>
  <c r="I13" i="2"/>
  <c r="G28" i="2"/>
  <c r="D14" i="2"/>
  <c r="D5" i="2"/>
  <c r="H28" i="2" l="1"/>
  <c r="D7" i="2"/>
  <c r="C9" i="2"/>
  <c r="D9" i="2"/>
  <c r="G29" i="2"/>
</calcChain>
</file>

<file path=xl/sharedStrings.xml><?xml version="1.0" encoding="utf-8"?>
<sst xmlns="http://schemas.openxmlformats.org/spreadsheetml/2006/main" count="689" uniqueCount="242">
  <si>
    <t>REPUBLICA DE COLOMBIA DISTRITO DE CARTAGENA INSTITUTO DE PATRIMONIO Y CULTURA DE CARTAGENA NIT 806.013.631-8</t>
  </si>
  <si>
    <t>Periodo: 2021/09</t>
  </si>
  <si>
    <t>EJECUCIÓN PRESUPUESTAL DE GASTOS</t>
  </si>
  <si>
    <t>Rubro</t>
  </si>
  <si>
    <t>Nombre Rubro Presupuestal</t>
  </si>
  <si>
    <t>Presupuesto Inicial</t>
  </si>
  <si>
    <t>Adición</t>
  </si>
  <si>
    <t>Reducción</t>
  </si>
  <si>
    <t>Credito</t>
  </si>
  <si>
    <t>C/Credito</t>
  </si>
  <si>
    <t>Presupuesto Definitivo</t>
  </si>
  <si>
    <t>Disponibilidad Sin Registrar</t>
  </si>
  <si>
    <t>Compromiso</t>
  </si>
  <si>
    <t>Liberación</t>
  </si>
  <si>
    <t>Obligación</t>
  </si>
  <si>
    <t>Pago</t>
  </si>
  <si>
    <t>Saldo x Ejecutar</t>
  </si>
  <si>
    <t>Saldo Disponible</t>
  </si>
  <si>
    <t>Saldo x Pagar</t>
  </si>
  <si>
    <t>TOTAL GASTOS</t>
  </si>
  <si>
    <t>INGRESOS CORRIENTE</t>
  </si>
  <si>
    <t>PROGRAMA DE INVERSION</t>
  </si>
  <si>
    <t>INVERSION SOCIAL</t>
  </si>
  <si>
    <t>OBJETIVOS ESTRATEGICOS</t>
  </si>
  <si>
    <t>LINEA ESTRATEGICA ARTES, CULTURA Y PATRIMONIO PARA UNA CARTAGENA INCLUYENTE</t>
  </si>
  <si>
    <t>MEDIACION Y BIBLIOTECAS PARA LA INCLUSION</t>
  </si>
  <si>
    <t>ESTIMULOS PARA LAS ARTES Y EL EMPRENDIMIENTO EN UNA CARTAGENA INCLUYENTE</t>
  </si>
  <si>
    <t>FORMACION Y DIVULGACION PARA LAS ARTES Y EL EMPRENDIMIENTO</t>
  </si>
  <si>
    <t>ESTIMULOS PARA LAS ARTES Y LA CULTURA</t>
  </si>
  <si>
    <t>PATRIMONIO INMATERIAL: PRACTICAS SIGNIFICATIVAS PARA LA MEMORIA</t>
  </si>
  <si>
    <t>PRACTICAS SIGNIFICATIVAS DEL PATRIMONIO INMATERIAL</t>
  </si>
  <si>
    <t>SALVAGUARDA DEL PATRIMONIO INMATERIAL EN CARTAGENA DE INDIAS</t>
  </si>
  <si>
    <t>VALORACIÓN, CUIDADO Y APROPIACIÓN SOCIAL DEL PATRIMONIO MATERIAL</t>
  </si>
  <si>
    <t>APROPIACIÓN SOCIAL Y DIVULGACIÓN DEL PATRIMONIO MATERIAL</t>
  </si>
  <si>
    <t>VALORACION, CUIDADO Y CONTROL DEL PATRIMONIO MATERIAL</t>
  </si>
  <si>
    <t>VALORACION, CUIDADO Y CONTROL DEL PATRIMONIO MATERIAL CASA GALERAS</t>
  </si>
  <si>
    <t>DERECHOS CULTURALES Y BUEN GOBIERNO PARA EL FORTALECIMIENTO INSTITUCIONAL Y CIUDADANO</t>
  </si>
  <si>
    <t>GARANTIA DE LOS DERECHOS CULTURALES</t>
  </si>
  <si>
    <t>FORTALECIMIENTO INSTITUCIONAL</t>
  </si>
  <si>
    <t>INFRAESTRUCTURA CULTURAL PARA LA INCLUSION</t>
  </si>
  <si>
    <t>PREMIO JORGE PIEDRAHITA ADUEN</t>
  </si>
  <si>
    <t>LINEA ESTRATEGICA PARA LA EQUIDAD E INCLUSION DE LOS NEGROS, AFROS, PALENQUEROS E INDIGENAS</t>
  </si>
  <si>
    <t>SOSTENIBILIDAD CULTURAL COMO GARANTIA DE PERMANENCIA</t>
  </si>
  <si>
    <t>LINEA ESTRATEGICA JOVENES SALVANDO A CARTAGENA</t>
  </si>
  <si>
    <t>JOVENES PARTICIPANDO Y SALVANDO A CARTAGENA</t>
  </si>
  <si>
    <t>APROPIACION SOCIAL Y DIVULGACION DEL PATRIMONIO MATERIAL-EXCEDENTES 2019</t>
  </si>
  <si>
    <t>MEDIACION Y BIBLIOTECAS PARA LA INCLUSION-EXCEDENETS FINANCIEROS 2019</t>
  </si>
  <si>
    <t>PRACTICAS SIGNIFICATIVAS DEL PATRIMONIO INMATERIAL-REASIGNACION D EEXCEDENTES FINANCIEROS 2019</t>
  </si>
  <si>
    <t>INFRAESTRUCTURA CULTURAL PARA LA INCLUSION-REASIGNACION EXCEDENTES FINANCIEROS 2019</t>
  </si>
  <si>
    <t>VENTA SERVICIOS TEATRO ADOLFO MEJIA</t>
  </si>
  <si>
    <t>CONTRAPRESTACIONES PORTUARIAS</t>
  </si>
  <si>
    <t>VALORACION, CUIDADO Y APROPIACION SOCIAL DEL PATRIMONIO MATERIAL</t>
  </si>
  <si>
    <t>SGP SISTEMA GENERAL DE PARTICIPACION</t>
  </si>
  <si>
    <t>FORTALECIMIENTO DE ESTIMULOS PARA LAS ARTES Y CULTURA</t>
  </si>
  <si>
    <t>APROPIACION SOCIAL Y DIVULGACION DEL PATRIMONIO MATERIAL</t>
  </si>
  <si>
    <t>PRACTCIAS SIGNIFICATIVAS DEL PATRIMONIO INMATERIAL REASIGNACIONES EXCEDENTES FINANCIEROS</t>
  </si>
  <si>
    <t>RENDIMIENTOS FINANCIEROS SANCIONES CULTURA</t>
  </si>
  <si>
    <t>PRACTICAS SIGNIFICATIVAS DEL PATRIMONIO INMATERIAL RENDIMIENTOS FINANCIEROS CULTURA</t>
  </si>
  <si>
    <t>ESTAMPILA PRO CULTURA</t>
  </si>
  <si>
    <t>APROPIACIÓN SOCIAL Y DIVULGACION DEL PATRIMONIO MATERIAL</t>
  </si>
  <si>
    <t>INFRESTRUCTURA CULTURAL PARA LA INCLUSION-EXCEDENTES FINANCIEROS 2019</t>
  </si>
  <si>
    <t>MEDIACION Y BLIBLIOTECAS PARA LA INCLUSION -EXCEDENTES FINANCIEROS 2019</t>
  </si>
  <si>
    <t>FORTALECIMIENTO A ESTIMULOS PARA LAS ARTES Y LA CULTURA -REASIGNACION EXCEDENETS FINANCIEROS 2019</t>
  </si>
  <si>
    <t>INFRAESTRUCTURA CULTURAL PARA LA INCLUSION SOCIAL -REASIGANCION EXCEDENTES FINANCIEROS 2019</t>
  </si>
  <si>
    <t>FORTALECIMIENTO PARA LAS ARTES</t>
  </si>
  <si>
    <t>PROGRAMA INVERSION</t>
  </si>
  <si>
    <t>ESTIMULOS PARA LAS ARTES Y EL ENPRENDIMIENTO</t>
  </si>
  <si>
    <t>FORTALECIMIENTO PARA LAS ARTES Y LA CULTURA</t>
  </si>
  <si>
    <t>REASIGNACIONES</t>
  </si>
  <si>
    <t>PILAR CARTAGNA INCLUYENTE</t>
  </si>
  <si>
    <t>PROGRAMA MEDIACION Y BIBLIOTECAS PARA LA INCLUSION DELINEACION URBANA 20%</t>
  </si>
  <si>
    <t>MEDIACION Y BLIBLIOTECAS PARA LA INCLUSION</t>
  </si>
  <si>
    <t>PROGRAMA INFRAESTRUCTURA CULTURAL PARA LA INCLUSION</t>
  </si>
  <si>
    <t>INFRAESYTRUCTURA CULTURAL PARA LA INCLUSION</t>
  </si>
  <si>
    <t>MULTAS Y SANCIONES</t>
  </si>
  <si>
    <t>PRACTICAS SIGINIFICATIVAS DEL PATRIMONIO INMATERIAL MULTAS Y SANCIONES</t>
  </si>
  <si>
    <t>ESPECTACULOS PUBLICOS LEY 1493 DE 2011</t>
  </si>
  <si>
    <t>02A</t>
  </si>
  <si>
    <t>TOTAL GASTOS DE FUNCIONAMIENTO</t>
  </si>
  <si>
    <t>02A00101100</t>
  </si>
  <si>
    <t>GASTO DE PERSONAL</t>
  </si>
  <si>
    <t>02A001011001</t>
  </si>
  <si>
    <t>SUELDO PERSONAL DE NOMINA</t>
  </si>
  <si>
    <t>02A001011002</t>
  </si>
  <si>
    <t>GASTOS DE REPRSENTACION</t>
  </si>
  <si>
    <t>02A001011003</t>
  </si>
  <si>
    <t>PRIMA DE NAVIDAD</t>
  </si>
  <si>
    <t>02A001011004</t>
  </si>
  <si>
    <t>INTERESES DE CESANTIAS</t>
  </si>
  <si>
    <t>02A001011005</t>
  </si>
  <si>
    <t>VACACIONES</t>
  </si>
  <si>
    <t>02A001011007</t>
  </si>
  <si>
    <t>BONIFICACION ESPECIAL POR RECREACION</t>
  </si>
  <si>
    <t>02A001011008</t>
  </si>
  <si>
    <t>PRIMA DE VACACIONES</t>
  </si>
  <si>
    <t>02A001011009</t>
  </si>
  <si>
    <t>PRIMA POR SERVICIOS PRESTADOS</t>
  </si>
  <si>
    <t>02A001011010</t>
  </si>
  <si>
    <t>BONIFICACION POR SERVICIOS PRESTADOS 35%</t>
  </si>
  <si>
    <t>02A0010120</t>
  </si>
  <si>
    <t>SERVICIOS PERSONALES INDIRECTOS</t>
  </si>
  <si>
    <t>02A001012001</t>
  </si>
  <si>
    <t>REMUNERACION SERVICIOS TECNICOS</t>
  </si>
  <si>
    <t>02A0010130</t>
  </si>
  <si>
    <t>CONTRIBUCIONES NOMINA SECTOR PRIVADO</t>
  </si>
  <si>
    <t>02A001013001</t>
  </si>
  <si>
    <t>CAJA DE COMPENSACION FAMILIAR</t>
  </si>
  <si>
    <t>02A001013002</t>
  </si>
  <si>
    <t>APORTES PREVISION SOCIAL SERVICIOS MEDICOS</t>
  </si>
  <si>
    <t>02A001013003</t>
  </si>
  <si>
    <t>APORTES PREVISION SOCIAL PENSIONES</t>
  </si>
  <si>
    <t>02A001013004</t>
  </si>
  <si>
    <t>APORTES PREVISION SOCIAL -ATEP RIESGOS PROFESIONALES</t>
  </si>
  <si>
    <t>02A0010140</t>
  </si>
  <si>
    <t>CONTRIBUCIONES NOMINA SECTOR PUBLICO</t>
  </si>
  <si>
    <t>02A001014001</t>
  </si>
  <si>
    <t>INSTITUTO COLOMBIANO DE BIENESTAR SOCIAL I.C.B.F</t>
  </si>
  <si>
    <t>02A001014002</t>
  </si>
  <si>
    <t>SERVICIO NACIONAL DE APRENDIZAJE SENA</t>
  </si>
  <si>
    <t>02A00101932001</t>
  </si>
  <si>
    <t>REMUNERACION SERVICIOS TECNICOS -ICLD FUNCIONAMIUENTO</t>
  </si>
  <si>
    <t>02A00102</t>
  </si>
  <si>
    <t>GASTOS GENERALES</t>
  </si>
  <si>
    <t>02A0010201</t>
  </si>
  <si>
    <t>ADQUISICIONES DE BIENES</t>
  </si>
  <si>
    <t>02A001020101</t>
  </si>
  <si>
    <t>COMPRA DE EQUIPOS</t>
  </si>
  <si>
    <t>02A001020102</t>
  </si>
  <si>
    <t>MATERIALES Y SUMISTROS</t>
  </si>
  <si>
    <t>02A0010301</t>
  </si>
  <si>
    <t>ADQUISICION DE SERVICIOS</t>
  </si>
  <si>
    <t>02A001030101</t>
  </si>
  <si>
    <t>MANTENIMIENTO</t>
  </si>
  <si>
    <t>02A001030102</t>
  </si>
  <si>
    <t>SERVICIOS PUBLICOS</t>
  </si>
  <si>
    <t>02A001030103</t>
  </si>
  <si>
    <t>ARRENDAMIENTOS</t>
  </si>
  <si>
    <t>02A001030104</t>
  </si>
  <si>
    <t>VIATICOS Y GASTOS D EVIAJES</t>
  </si>
  <si>
    <t>02A001030105</t>
  </si>
  <si>
    <t>IMPRESIONES Y PUBLICACIONES</t>
  </si>
  <si>
    <t>02A001030106</t>
  </si>
  <si>
    <t>TRANSPORTES Y COMUNICACIÓN</t>
  </si>
  <si>
    <t>02A001030107</t>
  </si>
  <si>
    <t>SEGURO</t>
  </si>
  <si>
    <t>02A001030110</t>
  </si>
  <si>
    <t>CAPACITACION</t>
  </si>
  <si>
    <t>02A001030111</t>
  </si>
  <si>
    <t>BIENESTAR SOCIAL</t>
  </si>
  <si>
    <t>02A001030116</t>
  </si>
  <si>
    <t>SERVICIOS DE SEGURIDAD Y VIGILANCIA</t>
  </si>
  <si>
    <t>02A001030117</t>
  </si>
  <si>
    <t>GASTOS LEGALES</t>
  </si>
  <si>
    <t>02A001030143</t>
  </si>
  <si>
    <t>COMISIONES Y GASTOS BANCARIOS</t>
  </si>
  <si>
    <t>02A00104</t>
  </si>
  <si>
    <t>OTROS SERVICIOS</t>
  </si>
  <si>
    <t>02A0010401</t>
  </si>
  <si>
    <t>CUOTA DE AUDITAJE</t>
  </si>
  <si>
    <t>02A00105</t>
  </si>
  <si>
    <t>TRANSFERENCIA CORRIENTES</t>
  </si>
  <si>
    <t>02A0010501</t>
  </si>
  <si>
    <t>TRANSFERENCIA DE PERVISION Y SEGURIDAD SOCIAL</t>
  </si>
  <si>
    <t>02A001050101</t>
  </si>
  <si>
    <t>CESANTIAS</t>
  </si>
  <si>
    <t>02A0010601</t>
  </si>
  <si>
    <t>OTRAS TRANSFERENCIAS</t>
  </si>
  <si>
    <t>02A001060101</t>
  </si>
  <si>
    <t>SETENCIAS Y CONCILIACIONES</t>
  </si>
  <si>
    <t>02A00110931001</t>
  </si>
  <si>
    <t>SUELDO PERSONAL DE NOMINA SUPERAVIT ICLD FUNCIONAMIENTO</t>
  </si>
  <si>
    <t>02A083011001</t>
  </si>
  <si>
    <t>VENTA DE SERVICIOS Y PATROCINIOS</t>
  </si>
  <si>
    <t>INSTITUTO DE PATRIMONIO Y CULTURA DE CARTAGENA DE INDIAS</t>
  </si>
  <si>
    <t>% EJEUCION</t>
  </si>
  <si>
    <t>TOTAL GASTOS INVERSION Y FUNCIONAMIENTO</t>
  </si>
  <si>
    <t>DEL PRESUPUESTO DEFINITIVO DEL IPCC</t>
  </si>
  <si>
    <t>DEL TOTAL DE COMPROMISOS SE HA PAGADO UN 41,17%</t>
  </si>
  <si>
    <t>COMPROMISOS</t>
  </si>
  <si>
    <t>CDP SIN REGISTRROS</t>
  </si>
  <si>
    <t>SALDO DISPONIBLE</t>
  </si>
  <si>
    <t>% EJECUCION</t>
  </si>
  <si>
    <t xml:space="preserve">TOTAL INVERSION POR PROGRAMAS </t>
  </si>
  <si>
    <t>DEL PRESUPUESTO DEFINITIVO DE INVERSION.</t>
  </si>
  <si>
    <t>DEL TOTAL DE COMPROMISOS DE INVERSION SE HA PAGADO UN  27,51%</t>
  </si>
  <si>
    <t>VALORES CON DESTINACION ESPECIFICA</t>
  </si>
  <si>
    <t>CAJA</t>
  </si>
  <si>
    <t>FOMPET- ESTAMPILLA PROCULTURA</t>
  </si>
  <si>
    <t>SEGURIDAD LOS ARTISTAS-BEPS- ESTAMPILLA RPCOULTURA</t>
  </si>
  <si>
    <t>LEY D EESPETACULOS PUBLICOS</t>
  </si>
  <si>
    <t>VALORACION Y CUIDADO DEL PATROMONIO SOCIAL CASA GALERA</t>
  </si>
  <si>
    <t>TOTAL  DESTINACION ESPECIFICA</t>
  </si>
  <si>
    <t>EL NETO DE INVERSION EN PROGRAMAS</t>
  </si>
  <si>
    <t>MENOS EJECUCION COMPROMETIDO</t>
  </si>
  <si>
    <t>EJECUCIÓN + CDP</t>
  </si>
  <si>
    <t>SALDO X EJECUTAR</t>
  </si>
  <si>
    <t>x ejecuctar</t>
  </si>
  <si>
    <t>EJECUCION %</t>
  </si>
  <si>
    <t>DEL TOTAL DE COMPROMISOS DE FUNCIONAMIENTO SE HA PAGADO UN  58,20%</t>
  </si>
  <si>
    <t>ESPERO HABER SATISFECHO SUS SOLICITUD DE LA EJECUCION POR PORCENTAJES</t>
  </si>
  <si>
    <t xml:space="preserve">JAIRO OTALORA PABUENA </t>
  </si>
  <si>
    <t>Prtofesional Universitario -IPCC</t>
  </si>
  <si>
    <t>DELINEACION URBANA</t>
  </si>
  <si>
    <t>ING. CTE LIBRE DESTIANCION</t>
  </si>
  <si>
    <t>GASTOS DE PERSONAL</t>
  </si>
  <si>
    <t>REMUNERACION RECURSOS TECNICOS</t>
  </si>
  <si>
    <t>CONTRIBUCIONES PARAFISCALES</t>
  </si>
  <si>
    <t>TOTALES POR FUENTES</t>
  </si>
  <si>
    <t>RESUMEN</t>
  </si>
  <si>
    <t>IMPTO DELINEACION URBANA</t>
  </si>
  <si>
    <t>RESIGNACIONES</t>
  </si>
  <si>
    <t>I.C.L.DESTINACION</t>
  </si>
  <si>
    <t>SISTEMA GENARAL DE PARTICIPACION SGP</t>
  </si>
  <si>
    <t>VENTAS DE SERVICIOS Y CONVENIOS</t>
  </si>
  <si>
    <t>VENTAS DE SERVICIOS TEATRO ADOLFO MEJIA</t>
  </si>
  <si>
    <t>RESUMEN  X FUENTES FINANCIACION</t>
  </si>
  <si>
    <t>IMPUESTO DELINEACION URBANA</t>
  </si>
  <si>
    <t>ESTAMPILLA PROCULTURA 200 AÑOS-2011</t>
  </si>
  <si>
    <t>RENDIMIENTOS FIANCIEROS</t>
  </si>
  <si>
    <t>TOTAL CONSOLIDADO</t>
  </si>
  <si>
    <t>2-001</t>
  </si>
  <si>
    <t>2-012</t>
  </si>
  <si>
    <t>2-132</t>
  </si>
  <si>
    <t>2-032</t>
  </si>
  <si>
    <t>2-053</t>
  </si>
  <si>
    <t>2-057</t>
  </si>
  <si>
    <t>2-095</t>
  </si>
  <si>
    <t>2-082</t>
  </si>
  <si>
    <t>2-083</t>
  </si>
  <si>
    <t>2-073</t>
  </si>
  <si>
    <t>2-075</t>
  </si>
  <si>
    <t xml:space="preserve">REDNIMIENTOS </t>
  </si>
  <si>
    <t>EJECUCION PRESUPUESTAL DE GASTOS  A SEPTIEMBRE 30  DE 2021</t>
  </si>
  <si>
    <t>EJECUCION PRESUPUESTAL SOLO INVERSION A SEPTIEMBRE 30 DE 2021</t>
  </si>
  <si>
    <t>EJECUCION PRESUPUESTAL SOLO FUNCIONAMIENTO A SEPTIEMBRE 30 DE 2021</t>
  </si>
  <si>
    <t>CONTRAPRESTACIONS PORTUARIAS</t>
  </si>
  <si>
    <t>FORTALECIMIENTO INSTITUCIONAL REASIGNACION ESTAMPILLA 2019</t>
  </si>
  <si>
    <t>MARIA HELENA MULETH BARRIOS</t>
  </si>
  <si>
    <t>Profesional Especializado</t>
  </si>
  <si>
    <t>Division Administrativa y Financiera -IPCC</t>
  </si>
  <si>
    <t>JAIRO OTALORA PABUENA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</si>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</sst>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26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1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" fontId="18" fillId="0" borderId="0" xfId="0" applyNumberFormat="1" applyFont="1"/>
    <xf numFmtId="4" fontId="18" fillId="0" borderId="10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1" fontId="20" fillId="0" borderId="10" xfId="0" applyNumberFormat="1" applyFont="1" applyBorder="1" applyAlignment="1">
      <alignment horizontal="left" wrapText="1"/>
    </xf>
    <xf numFmtId="1" fontId="18" fillId="0" borderId="10" xfId="0" applyNumberFormat="1" applyFont="1" applyBorder="1" applyAlignment="1">
      <alignment horizontal="left" wrapText="1"/>
    </xf>
    <xf numFmtId="1" fontId="20" fillId="37" borderId="10" xfId="0" applyNumberFormat="1" applyFont="1" applyFill="1" applyBorder="1" applyAlignment="1">
      <alignment horizontal="left" wrapText="1"/>
    </xf>
    <xf numFmtId="0" fontId="20" fillId="37" borderId="10" xfId="0" applyFont="1" applyFill="1" applyBorder="1" applyAlignment="1">
      <alignment horizontal="justify" wrapText="1"/>
    </xf>
    <xf numFmtId="4" fontId="20" fillId="37" borderId="10" xfId="0" applyNumberFormat="1" applyFont="1" applyFill="1" applyBorder="1" applyAlignment="1">
      <alignment horizontal="right" wrapText="1"/>
    </xf>
    <xf numFmtId="0" fontId="20" fillId="37" borderId="10" xfId="0" applyFont="1" applyFill="1" applyBorder="1" applyAlignment="1">
      <alignment horizontal="right" wrapText="1"/>
    </xf>
    <xf numFmtId="1" fontId="20" fillId="39" borderId="10" xfId="0" applyNumberFormat="1" applyFont="1" applyFill="1" applyBorder="1" applyAlignment="1">
      <alignment horizontal="left" wrapText="1"/>
    </xf>
    <xf numFmtId="0" fontId="20" fillId="39" borderId="10" xfId="0" applyFont="1" applyFill="1" applyBorder="1" applyAlignment="1">
      <alignment horizontal="justify" wrapText="1"/>
    </xf>
    <xf numFmtId="4" fontId="20" fillId="39" borderId="10" xfId="0" applyNumberFormat="1" applyFont="1" applyFill="1" applyBorder="1" applyAlignment="1">
      <alignment horizontal="right" wrapText="1"/>
    </xf>
    <xf numFmtId="0" fontId="20" fillId="39" borderId="10" xfId="0" applyFont="1" applyFill="1" applyBorder="1" applyAlignment="1">
      <alignment horizontal="right" wrapText="1"/>
    </xf>
    <xf numFmtId="1" fontId="18" fillId="37" borderId="10" xfId="0" applyNumberFormat="1" applyFont="1" applyFill="1" applyBorder="1" applyAlignment="1">
      <alignment horizontal="left" wrapText="1"/>
    </xf>
    <xf numFmtId="0" fontId="18" fillId="37" borderId="10" xfId="0" applyFont="1" applyFill="1" applyBorder="1" applyAlignment="1">
      <alignment horizontal="justify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9" xfId="0" applyFont="1" applyFill="1" applyBorder="1" applyAlignment="1">
      <alignment horizontal="center" vertical="center" wrapText="1"/>
    </xf>
    <xf numFmtId="0" fontId="19" fillId="40" borderId="20" xfId="0" applyFont="1" applyFill="1" applyBorder="1"/>
    <xf numFmtId="0" fontId="20" fillId="43" borderId="21" xfId="0" applyFont="1" applyFill="1" applyBorder="1" applyAlignment="1">
      <alignment horizontal="justify" wrapText="1"/>
    </xf>
    <xf numFmtId="4" fontId="20" fillId="43" borderId="22" xfId="0" applyNumberFormat="1" applyFont="1" applyFill="1" applyBorder="1" applyAlignment="1">
      <alignment horizontal="right" wrapText="1"/>
    </xf>
    <xf numFmtId="4" fontId="20" fillId="43" borderId="23" xfId="0" applyNumberFormat="1" applyFont="1" applyFill="1" applyBorder="1" applyAlignment="1">
      <alignment horizontal="right" wrapText="1"/>
    </xf>
    <xf numFmtId="2" fontId="18" fillId="43" borderId="24" xfId="0" applyNumberFormat="1" applyFont="1" applyFill="1" applyBorder="1"/>
    <xf numFmtId="0" fontId="1" fillId="0" borderId="25" xfId="0" applyFont="1" applyFill="1" applyBorder="1"/>
    <xf numFmtId="9" fontId="1" fillId="0" borderId="26" xfId="0" applyNumberFormat="1" applyFont="1" applyFill="1" applyBorder="1" applyAlignment="1">
      <alignment horizontal="center"/>
    </xf>
    <xf numFmtId="43" fontId="1" fillId="0" borderId="26" xfId="0" applyNumberFormat="1" applyFont="1" applyFill="1" applyBorder="1" applyAlignment="1">
      <alignment horizontal="left"/>
    </xf>
    <xf numFmtId="43" fontId="1" fillId="0" borderId="27" xfId="0" applyNumberFormat="1" applyFont="1" applyFill="1" applyBorder="1" applyAlignment="1">
      <alignment horizontal="left"/>
    </xf>
    <xf numFmtId="4" fontId="1" fillId="0" borderId="28" xfId="0" applyNumberFormat="1" applyFont="1" applyFill="1" applyBorder="1"/>
    <xf numFmtId="0" fontId="1" fillId="0" borderId="26" xfId="0" applyFont="1" applyFill="1" applyBorder="1"/>
    <xf numFmtId="0" fontId="1" fillId="0" borderId="29" xfId="0" applyFont="1" applyFill="1" applyBorder="1"/>
    <xf numFmtId="0" fontId="1" fillId="40" borderId="30" xfId="0" applyFont="1" applyFill="1" applyBorder="1"/>
    <xf numFmtId="4" fontId="16" fillId="40" borderId="31" xfId="0" applyNumberFormat="1" applyFont="1" applyFill="1" applyBorder="1"/>
    <xf numFmtId="9" fontId="1" fillId="40" borderId="27" xfId="0" applyNumberFormat="1" applyFont="1" applyFill="1" applyBorder="1" applyAlignment="1">
      <alignment horizontal="center"/>
    </xf>
    <xf numFmtId="0" fontId="1" fillId="43" borderId="12" xfId="0" applyFont="1" applyFill="1" applyBorder="1"/>
    <xf numFmtId="0" fontId="1" fillId="43" borderId="32" xfId="0" applyFont="1" applyFill="1" applyBorder="1"/>
    <xf numFmtId="0" fontId="1" fillId="43" borderId="13" xfId="0" applyFont="1" applyFill="1" applyBorder="1"/>
    <xf numFmtId="0" fontId="1" fillId="43" borderId="14" xfId="0" applyFont="1" applyFill="1" applyBorder="1"/>
    <xf numFmtId="0" fontId="1" fillId="0" borderId="33" xfId="0" applyFont="1" applyBorder="1"/>
    <xf numFmtId="0" fontId="1" fillId="33" borderId="34" xfId="0" applyFont="1" applyFill="1" applyBorder="1"/>
    <xf numFmtId="164" fontId="1" fillId="33" borderId="31" xfId="1" applyNumberFormat="1" applyFont="1" applyFill="1" applyBorder="1"/>
    <xf numFmtId="43" fontId="1" fillId="33" borderId="31" xfId="0" applyNumberFormat="1" applyFont="1" applyFill="1" applyBorder="1" applyAlignment="1">
      <alignment horizontal="left"/>
    </xf>
    <xf numFmtId="0" fontId="1" fillId="0" borderId="0" xfId="0" applyFont="1" applyBorder="1"/>
    <xf numFmtId="0" fontId="1" fillId="40" borderId="34" xfId="0" applyFont="1" applyFill="1" applyBorder="1"/>
    <xf numFmtId="164" fontId="1" fillId="40" borderId="31" xfId="0" applyNumberFormat="1" applyFont="1" applyFill="1" applyBorder="1"/>
    <xf numFmtId="43" fontId="1" fillId="40" borderId="31" xfId="0" applyNumberFormat="1" applyFont="1" applyFill="1" applyBorder="1" applyAlignment="1">
      <alignment horizontal="left"/>
    </xf>
    <xf numFmtId="0" fontId="1" fillId="34" borderId="35" xfId="0" applyFont="1" applyFill="1" applyBorder="1"/>
    <xf numFmtId="43" fontId="1" fillId="34" borderId="31" xfId="0" applyNumberFormat="1" applyFont="1" applyFill="1" applyBorder="1"/>
    <xf numFmtId="43" fontId="1" fillId="34" borderId="31" xfId="0" applyNumberFormat="1" applyFont="1" applyFill="1" applyBorder="1" applyAlignment="1">
      <alignment horizontal="right"/>
    </xf>
    <xf numFmtId="43" fontId="1" fillId="0" borderId="0" xfId="0" applyNumberFormat="1" applyFont="1" applyBorder="1"/>
    <xf numFmtId="0" fontId="1" fillId="0" borderId="34" xfId="0" applyFont="1" applyBorder="1"/>
    <xf numFmtId="0" fontId="23" fillId="33" borderId="3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4" fontId="22" fillId="43" borderId="18" xfId="0" applyNumberFormat="1" applyFont="1" applyFill="1" applyBorder="1" applyAlignment="1">
      <alignment horizontal="left" wrapText="1"/>
    </xf>
    <xf numFmtId="4" fontId="23" fillId="43" borderId="37" xfId="0" applyNumberFormat="1" applyFont="1" applyFill="1" applyBorder="1" applyAlignment="1">
      <alignment horizontal="center" vertical="center" wrapText="1"/>
    </xf>
    <xf numFmtId="4" fontId="23" fillId="43" borderId="38" xfId="0" applyNumberFormat="1" applyFont="1" applyFill="1" applyBorder="1" applyAlignment="1">
      <alignment horizontal="center" vertical="center" wrapText="1"/>
    </xf>
    <xf numFmtId="4" fontId="23" fillId="43" borderId="39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6" fillId="40" borderId="30" xfId="0" applyFont="1" applyFill="1" applyBorder="1"/>
    <xf numFmtId="9" fontId="16" fillId="40" borderId="27" xfId="0" applyNumberFormat="1" applyFont="1" applyFill="1" applyBorder="1" applyAlignment="1">
      <alignment horizontal="center"/>
    </xf>
    <xf numFmtId="165" fontId="1" fillId="40" borderId="31" xfId="1" applyNumberFormat="1" applyFont="1" applyFill="1" applyBorder="1"/>
    <xf numFmtId="10" fontId="1" fillId="40" borderId="31" xfId="0" applyNumberFormat="1" applyFont="1" applyFill="1" applyBorder="1" applyAlignment="1">
      <alignment horizontal="center"/>
    </xf>
    <xf numFmtId="4" fontId="1" fillId="40" borderId="31" xfId="0" applyNumberFormat="1" applyFont="1" applyFill="1" applyBorder="1"/>
    <xf numFmtId="10" fontId="1" fillId="34" borderId="31" xfId="0" applyNumberFormat="1" applyFont="1" applyFill="1" applyBorder="1" applyAlignment="1">
      <alignment horizontal="center"/>
    </xf>
    <xf numFmtId="0" fontId="1" fillId="0" borderId="34" xfId="0" applyFont="1" applyFill="1" applyBorder="1"/>
    <xf numFmtId="43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4" borderId="40" xfId="0" applyFont="1" applyFill="1" applyBorder="1"/>
    <xf numFmtId="10" fontId="1" fillId="34" borderId="31" xfId="0" applyNumberFormat="1" applyFont="1" applyFill="1" applyBorder="1" applyAlignment="1">
      <alignment horizontal="right"/>
    </xf>
    <xf numFmtId="0" fontId="1" fillId="34" borderId="31" xfId="0" applyFont="1" applyFill="1" applyBorder="1" applyAlignment="1">
      <alignment horizontal="center"/>
    </xf>
    <xf numFmtId="43" fontId="1" fillId="43" borderId="31" xfId="0" applyNumberFormat="1" applyFont="1" applyFill="1" applyBorder="1"/>
    <xf numFmtId="10" fontId="1" fillId="43" borderId="31" xfId="0" applyNumberFormat="1" applyFont="1" applyFill="1" applyBorder="1" applyAlignment="1">
      <alignment horizontal="right"/>
    </xf>
    <xf numFmtId="41" fontId="1" fillId="43" borderId="31" xfId="1" applyFont="1" applyFill="1" applyBorder="1"/>
    <xf numFmtId="41" fontId="1" fillId="0" borderId="0" xfId="1" applyFont="1" applyFill="1" applyBorder="1"/>
    <xf numFmtId="0" fontId="1" fillId="33" borderId="31" xfId="0" applyFont="1" applyFill="1" applyBorder="1"/>
    <xf numFmtId="1" fontId="1" fillId="33" borderId="31" xfId="0" applyNumberFormat="1" applyFont="1" applyFill="1" applyBorder="1" applyAlignment="1">
      <alignment wrapText="1"/>
    </xf>
    <xf numFmtId="43" fontId="1" fillId="33" borderId="41" xfId="0" applyNumberFormat="1" applyFont="1" applyFill="1" applyBorder="1"/>
    <xf numFmtId="10" fontId="1" fillId="33" borderId="41" xfId="0" applyNumberFormat="1" applyFont="1" applyFill="1" applyBorder="1" applyAlignment="1">
      <alignment horizontal="right"/>
    </xf>
    <xf numFmtId="41" fontId="1" fillId="33" borderId="41" xfId="1" applyFont="1" applyFill="1" applyBorder="1"/>
    <xf numFmtId="0" fontId="1" fillId="33" borderId="12" xfId="0" applyFont="1" applyFill="1" applyBorder="1"/>
    <xf numFmtId="43" fontId="1" fillId="43" borderId="13" xfId="0" applyNumberFormat="1" applyFont="1" applyFill="1" applyBorder="1"/>
    <xf numFmtId="10" fontId="1" fillId="43" borderId="13" xfId="0" applyNumberFormat="1" applyFont="1" applyFill="1" applyBorder="1" applyAlignment="1">
      <alignment horizontal="right"/>
    </xf>
    <xf numFmtId="41" fontId="1" fillId="43" borderId="14" xfId="1" applyFont="1" applyFill="1" applyBorder="1"/>
    <xf numFmtId="0" fontId="16" fillId="33" borderId="42" xfId="0" applyFont="1" applyFill="1" applyBorder="1"/>
    <xf numFmtId="43" fontId="16" fillId="33" borderId="43" xfId="0" applyNumberFormat="1" applyFont="1" applyFill="1" applyBorder="1"/>
    <xf numFmtId="10" fontId="16" fillId="33" borderId="43" xfId="0" applyNumberFormat="1" applyFont="1" applyFill="1" applyBorder="1" applyAlignment="1">
      <alignment horizontal="right"/>
    </xf>
    <xf numFmtId="41" fontId="1" fillId="33" borderId="44" xfId="1" applyFont="1" applyFill="1" applyBorder="1"/>
    <xf numFmtId="0" fontId="1" fillId="33" borderId="27" xfId="0" applyFont="1" applyFill="1" applyBorder="1"/>
    <xf numFmtId="41" fontId="1" fillId="43" borderId="28" xfId="1" applyFont="1" applyFill="1" applyBorder="1"/>
    <xf numFmtId="0" fontId="1" fillId="43" borderId="0" xfId="0" applyFont="1" applyFill="1" applyBorder="1"/>
    <xf numFmtId="4" fontId="1" fillId="43" borderId="0" xfId="0" applyNumberFormat="1" applyFont="1" applyFill="1" applyBorder="1"/>
    <xf numFmtId="9" fontId="1" fillId="43" borderId="0" xfId="2" applyFont="1" applyFill="1" applyBorder="1" applyAlignment="1">
      <alignment horizontal="center"/>
    </xf>
    <xf numFmtId="43" fontId="1" fillId="33" borderId="31" xfId="0" applyNumberFormat="1" applyFont="1" applyFill="1" applyBorder="1"/>
    <xf numFmtId="10" fontId="1" fillId="33" borderId="31" xfId="0" applyNumberFormat="1" applyFont="1" applyFill="1" applyBorder="1" applyAlignment="1">
      <alignment horizontal="right"/>
    </xf>
    <xf numFmtId="41" fontId="1" fillId="33" borderId="28" xfId="1" applyFont="1" applyFill="1" applyBorder="1"/>
    <xf numFmtId="0" fontId="1" fillId="44" borderId="0" xfId="0" applyFont="1" applyFill="1" applyBorder="1"/>
    <xf numFmtId="43" fontId="1" fillId="44" borderId="0" xfId="0" applyNumberFormat="1" applyFont="1" applyFill="1" applyBorder="1"/>
    <xf numFmtId="0" fontId="24" fillId="41" borderId="46" xfId="0" applyFont="1" applyFill="1" applyBorder="1"/>
    <xf numFmtId="0" fontId="23" fillId="33" borderId="47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2" fillId="43" borderId="36" xfId="0" applyFont="1" applyFill="1" applyBorder="1" applyAlignment="1">
      <alignment horizontal="justify" wrapText="1"/>
    </xf>
    <xf numFmtId="4" fontId="22" fillId="43" borderId="37" xfId="0" applyNumberFormat="1" applyFont="1" applyFill="1" applyBorder="1" applyAlignment="1">
      <alignment horizontal="right" wrapText="1"/>
    </xf>
    <xf numFmtId="4" fontId="22" fillId="43" borderId="38" xfId="0" applyNumberFormat="1" applyFont="1" applyFill="1" applyBorder="1" applyAlignment="1">
      <alignment horizontal="right" wrapText="1"/>
    </xf>
    <xf numFmtId="2" fontId="24" fillId="43" borderId="39" xfId="0" applyNumberFormat="1" applyFont="1" applyFill="1" applyBorder="1"/>
    <xf numFmtId="9" fontId="1" fillId="0" borderId="0" xfId="0" applyNumberFormat="1" applyFont="1" applyBorder="1"/>
    <xf numFmtId="41" fontId="1" fillId="40" borderId="31" xfId="1" applyFont="1" applyFill="1" applyBorder="1"/>
    <xf numFmtId="0" fontId="16" fillId="43" borderId="50" xfId="0" applyFont="1" applyFill="1" applyBorder="1"/>
    <xf numFmtId="0" fontId="16" fillId="43" borderId="51" xfId="0" applyFont="1" applyFill="1" applyBorder="1"/>
    <xf numFmtId="0" fontId="16" fillId="43" borderId="52" xfId="0" applyFont="1" applyFill="1" applyBorder="1"/>
    <xf numFmtId="0" fontId="16" fillId="43" borderId="53" xfId="0" applyFont="1" applyFill="1" applyBorder="1"/>
    <xf numFmtId="0" fontId="16" fillId="43" borderId="0" xfId="0" applyFont="1" applyFill="1" applyBorder="1"/>
    <xf numFmtId="0" fontId="16" fillId="43" borderId="54" xfId="0" applyFont="1" applyFill="1" applyBorder="1"/>
    <xf numFmtId="0" fontId="16" fillId="43" borderId="42" xfId="0" applyFont="1" applyFill="1" applyBorder="1"/>
    <xf numFmtId="0" fontId="16" fillId="43" borderId="55" xfId="0" applyFont="1" applyFill="1" applyBorder="1"/>
    <xf numFmtId="0" fontId="16" fillId="43" borderId="44" xfId="0" applyFont="1" applyFill="1" applyBorder="1"/>
    <xf numFmtId="0" fontId="1" fillId="0" borderId="0" xfId="0" applyFont="1"/>
    <xf numFmtId="4" fontId="1" fillId="0" borderId="0" xfId="0" applyNumberFormat="1" applyFont="1"/>
    <xf numFmtId="4" fontId="18" fillId="43" borderId="10" xfId="0" applyNumberFormat="1" applyFont="1" applyFill="1" applyBorder="1" applyAlignment="1">
      <alignment horizontal="right" wrapText="1"/>
    </xf>
    <xf numFmtId="0" fontId="19" fillId="45" borderId="37" xfId="0" applyFont="1" applyFill="1" applyBorder="1" applyAlignment="1">
      <alignment horizontal="center" vertical="center" wrapText="1"/>
    </xf>
    <xf numFmtId="1" fontId="20" fillId="45" borderId="10" xfId="0" applyNumberFormat="1" applyFont="1" applyFill="1" applyBorder="1" applyAlignment="1">
      <alignment horizontal="left" wrapText="1"/>
    </xf>
    <xf numFmtId="0" fontId="20" fillId="45" borderId="10" xfId="0" applyFont="1" applyFill="1" applyBorder="1" applyAlignment="1">
      <alignment horizontal="justify" wrapText="1"/>
    </xf>
    <xf numFmtId="4" fontId="20" fillId="45" borderId="10" xfId="0" applyNumberFormat="1" applyFont="1" applyFill="1" applyBorder="1" applyAlignment="1">
      <alignment horizontal="right" wrapText="1"/>
    </xf>
    <xf numFmtId="0" fontId="20" fillId="45" borderId="10" xfId="0" applyFont="1" applyFill="1" applyBorder="1" applyAlignment="1">
      <alignment horizontal="right" wrapText="1"/>
    </xf>
    <xf numFmtId="4" fontId="0" fillId="0" borderId="0" xfId="0" applyNumberFormat="1"/>
    <xf numFmtId="4" fontId="20" fillId="33" borderId="31" xfId="0" applyNumberFormat="1" applyFont="1" applyFill="1" applyBorder="1" applyAlignment="1">
      <alignment horizontal="right" wrapText="1"/>
    </xf>
    <xf numFmtId="0" fontId="18" fillId="36" borderId="22" xfId="0" applyFont="1" applyFill="1" applyBorder="1" applyAlignment="1">
      <alignment horizontal="justify" wrapText="1"/>
    </xf>
    <xf numFmtId="4" fontId="18" fillId="36" borderId="22" xfId="0" applyNumberFormat="1" applyFont="1" applyFill="1" applyBorder="1" applyAlignment="1">
      <alignment horizontal="right" wrapText="1"/>
    </xf>
    <xf numFmtId="0" fontId="18" fillId="36" borderId="22" xfId="0" applyFont="1" applyFill="1" applyBorder="1" applyAlignment="1">
      <alignment horizontal="right" wrapText="1"/>
    </xf>
    <xf numFmtId="0" fontId="19" fillId="44" borderId="48" xfId="0" applyFont="1" applyFill="1" applyBorder="1" applyAlignment="1">
      <alignment horizontal="center" vertical="center" wrapText="1"/>
    </xf>
    <xf numFmtId="0" fontId="19" fillId="44" borderId="56" xfId="0" applyFont="1" applyFill="1" applyBorder="1" applyAlignment="1">
      <alignment horizontal="center" vertical="center" wrapText="1"/>
    </xf>
    <xf numFmtId="0" fontId="20" fillId="44" borderId="37" xfId="0" applyFont="1" applyFill="1" applyBorder="1" applyAlignment="1">
      <alignment horizontal="justify" wrapText="1"/>
    </xf>
    <xf numFmtId="4" fontId="20" fillId="44" borderId="37" xfId="0" applyNumberFormat="1" applyFont="1" applyFill="1" applyBorder="1" applyAlignment="1">
      <alignment horizontal="right" wrapText="1"/>
    </xf>
    <xf numFmtId="0" fontId="20" fillId="44" borderId="37" xfId="0" applyFont="1" applyFill="1" applyBorder="1" applyAlignment="1">
      <alignment horizontal="right" wrapText="1"/>
    </xf>
    <xf numFmtId="0" fontId="16" fillId="35" borderId="31" xfId="0" applyFont="1" applyFill="1" applyBorder="1"/>
    <xf numFmtId="1" fontId="16" fillId="35" borderId="31" xfId="0" applyNumberFormat="1" applyFont="1" applyFill="1" applyBorder="1" applyAlignment="1">
      <alignment horizontal="left" vertical="center" wrapText="1"/>
    </xf>
    <xf numFmtId="4" fontId="16" fillId="35" borderId="31" xfId="0" applyNumberFormat="1" applyFont="1" applyFill="1" applyBorder="1"/>
    <xf numFmtId="4" fontId="19" fillId="0" borderId="10" xfId="0" applyNumberFormat="1" applyFont="1" applyBorder="1" applyAlignment="1">
      <alignment horizontal="right" wrapText="1"/>
    </xf>
    <xf numFmtId="0" fontId="19" fillId="42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right" wrapText="1"/>
    </xf>
    <xf numFmtId="1" fontId="19" fillId="37" borderId="10" xfId="0" applyNumberFormat="1" applyFont="1" applyFill="1" applyBorder="1" applyAlignment="1">
      <alignment horizontal="left" wrapText="1"/>
    </xf>
    <xf numFmtId="0" fontId="19" fillId="37" borderId="10" xfId="0" applyFont="1" applyFill="1" applyBorder="1" applyAlignment="1">
      <alignment horizontal="justify" wrapText="1"/>
    </xf>
    <xf numFmtId="4" fontId="19" fillId="37" borderId="10" xfId="0" applyNumberFormat="1" applyFont="1" applyFill="1" applyBorder="1" applyAlignment="1">
      <alignment horizontal="right" wrapText="1"/>
    </xf>
    <xf numFmtId="0" fontId="19" fillId="38" borderId="57" xfId="0" applyFont="1" applyFill="1" applyBorder="1" applyAlignment="1">
      <alignment horizontal="center" vertical="center" wrapText="1"/>
    </xf>
    <xf numFmtId="0" fontId="19" fillId="38" borderId="22" xfId="0" applyFont="1" applyFill="1" applyBorder="1" applyAlignment="1">
      <alignment horizontal="center" vertical="center" wrapText="1"/>
    </xf>
    <xf numFmtId="0" fontId="0" fillId="41" borderId="31" xfId="0" applyFill="1" applyBorder="1"/>
    <xf numFmtId="4" fontId="0" fillId="41" borderId="31" xfId="0" applyNumberFormat="1" applyFill="1" applyBorder="1"/>
    <xf numFmtId="0" fontId="19" fillId="37" borderId="22" xfId="0" applyFont="1" applyFill="1" applyBorder="1" applyAlignment="1">
      <alignment horizontal="center" vertical="center" wrapText="1"/>
    </xf>
    <xf numFmtId="4" fontId="0" fillId="37" borderId="31" xfId="0" applyNumberFormat="1" applyFill="1" applyBorder="1"/>
    <xf numFmtId="0" fontId="0" fillId="37" borderId="31" xfId="0" applyFill="1" applyBorder="1"/>
    <xf numFmtId="2" fontId="1" fillId="0" borderId="26" xfId="0" applyNumberFormat="1" applyFont="1" applyFill="1" applyBorder="1"/>
    <xf numFmtId="41" fontId="0" fillId="0" borderId="0" xfId="1" applyFont="1"/>
    <xf numFmtId="41" fontId="0" fillId="0" borderId="0" xfId="0" applyNumberFormat="1"/>
    <xf numFmtId="0" fontId="19" fillId="46" borderId="47" xfId="0" applyFont="1" applyFill="1" applyBorder="1" applyAlignment="1">
      <alignment horizontal="center" vertical="center" wrapText="1"/>
    </xf>
    <xf numFmtId="1" fontId="20" fillId="46" borderId="37" xfId="0" applyNumberFormat="1" applyFont="1" applyFill="1" applyBorder="1" applyAlignment="1">
      <alignment horizontal="left" wrapText="1"/>
    </xf>
    <xf numFmtId="1" fontId="18" fillId="46" borderId="22" xfId="0" applyNumberFormat="1" applyFont="1" applyFill="1" applyBorder="1" applyAlignment="1">
      <alignment horizontal="left" wrapText="1"/>
    </xf>
    <xf numFmtId="0" fontId="25" fillId="46" borderId="24" xfId="0" applyFont="1" applyFill="1" applyBorder="1"/>
    <xf numFmtId="0" fontId="0" fillId="46" borderId="31" xfId="0" applyFill="1" applyBorder="1"/>
    <xf numFmtId="0" fontId="16" fillId="46" borderId="0" xfId="0" applyFont="1" applyFill="1" applyAlignment="1">
      <alignment horizontal="center"/>
    </xf>
    <xf numFmtId="4" fontId="0" fillId="46" borderId="31" xfId="0" applyNumberFormat="1" applyFill="1" applyBorder="1"/>
    <xf numFmtId="0" fontId="19" fillId="46" borderId="22" xfId="0" applyFont="1" applyFill="1" applyBorder="1" applyAlignment="1">
      <alignment horizontal="center" vertical="center" wrapText="1"/>
    </xf>
    <xf numFmtId="0" fontId="19" fillId="46" borderId="48" xfId="0" applyFont="1" applyFill="1" applyBorder="1" applyAlignment="1">
      <alignment horizontal="center" vertical="center" wrapText="1"/>
    </xf>
    <xf numFmtId="4" fontId="20" fillId="46" borderId="37" xfId="0" applyNumberFormat="1" applyFont="1" applyFill="1" applyBorder="1" applyAlignment="1">
      <alignment horizontal="right" wrapText="1"/>
    </xf>
    <xf numFmtId="4" fontId="18" fillId="46" borderId="22" xfId="0" applyNumberFormat="1" applyFont="1" applyFill="1" applyBorder="1" applyAlignment="1">
      <alignment horizontal="right" wrapText="1"/>
    </xf>
    <xf numFmtId="4" fontId="20" fillId="46" borderId="31" xfId="0" applyNumberFormat="1" applyFont="1" applyFill="1" applyBorder="1" applyAlignment="1">
      <alignment horizontal="right" wrapText="1"/>
    </xf>
    <xf numFmtId="0" fontId="16" fillId="46" borderId="31" xfId="0" applyFont="1" applyFill="1" applyBorder="1"/>
    <xf numFmtId="4" fontId="16" fillId="46" borderId="31" xfId="0" applyNumberFormat="1" applyFont="1" applyFill="1" applyBorder="1"/>
    <xf numFmtId="0" fontId="0" fillId="0" borderId="0" xfId="0" applyFont="1"/>
    <xf numFmtId="0" fontId="0" fillId="36" borderId="20" xfId="0" applyFont="1" applyFill="1" applyBorder="1"/>
    <xf numFmtId="1" fontId="0" fillId="46" borderId="31" xfId="0" applyNumberFormat="1" applyFont="1" applyFill="1" applyBorder="1" applyAlignment="1">
      <alignment horizontal="center" vertical="center" wrapText="1"/>
    </xf>
    <xf numFmtId="0" fontId="0" fillId="33" borderId="31" xfId="0" applyFont="1" applyFill="1" applyBorder="1"/>
    <xf numFmtId="4" fontId="0" fillId="33" borderId="31" xfId="0" applyNumberFormat="1" applyFont="1" applyFill="1" applyBorder="1"/>
    <xf numFmtId="4" fontId="0" fillId="46" borderId="31" xfId="0" applyNumberFormat="1" applyFont="1" applyFill="1" applyBorder="1"/>
    <xf numFmtId="0" fontId="0" fillId="46" borderId="0" xfId="0" applyFont="1" applyFill="1"/>
    <xf numFmtId="4" fontId="0" fillId="46" borderId="0" xfId="0" applyNumberFormat="1" applyFont="1" applyFill="1"/>
    <xf numFmtId="1" fontId="0" fillId="46" borderId="27" xfId="0" applyNumberFormat="1" applyFont="1" applyFill="1" applyBorder="1" applyAlignment="1">
      <alignment horizontal="center" vertical="center" wrapText="1"/>
    </xf>
    <xf numFmtId="0" fontId="19" fillId="42" borderId="0" xfId="0" applyFont="1" applyFill="1" applyAlignment="1">
      <alignment horizontal="center" vertical="center" wrapText="1"/>
    </xf>
    <xf numFmtId="0" fontId="19" fillId="42" borderId="0" xfId="0" applyFont="1" applyFill="1" applyAlignment="1">
      <alignment horizontal="right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19" fillId="41" borderId="40" xfId="0" applyFont="1" applyFill="1" applyBorder="1" applyAlignment="1">
      <alignment horizontal="center" vertical="center" wrapText="1"/>
    </xf>
    <xf numFmtId="0" fontId="19" fillId="41" borderId="45" xfId="0" applyFont="1" applyFill="1" applyBorder="1" applyAlignment="1">
      <alignment horizontal="center" vertical="center" wrapText="1"/>
    </xf>
    <xf numFmtId="0" fontId="19" fillId="41" borderId="46" xfId="0" applyFont="1" applyFill="1" applyBorder="1" applyAlignment="1">
      <alignment horizontal="center" vertical="center" wrapText="1"/>
    </xf>
    <xf numFmtId="0" fontId="19" fillId="41" borderId="34" xfId="0" applyFont="1" applyFill="1" applyBorder="1" applyAlignment="1">
      <alignment horizontal="right" vertical="center" wrapText="1"/>
    </xf>
    <xf numFmtId="0" fontId="19" fillId="41" borderId="0" xfId="0" applyFont="1" applyFill="1" applyBorder="1" applyAlignment="1">
      <alignment horizontal="right" vertical="center" wrapText="1"/>
    </xf>
    <xf numFmtId="0" fontId="19" fillId="41" borderId="33" xfId="0" applyFont="1" applyFill="1" applyBorder="1" applyAlignment="1">
      <alignment horizontal="right" vertical="center" wrapText="1"/>
    </xf>
    <xf numFmtId="0" fontId="21" fillId="41" borderId="15" xfId="0" applyFont="1" applyFill="1" applyBorder="1" applyAlignment="1">
      <alignment horizontal="center" vertical="center" wrapText="1"/>
    </xf>
    <xf numFmtId="0" fontId="21" fillId="41" borderId="16" xfId="0" applyFont="1" applyFill="1" applyBorder="1" applyAlignment="1">
      <alignment horizontal="center" vertical="center" wrapText="1"/>
    </xf>
    <xf numFmtId="0" fontId="21" fillId="41" borderId="17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9" fillId="41" borderId="15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17" xfId="0" applyFont="1" applyFill="1" applyBorder="1" applyAlignment="1">
      <alignment horizontal="center" vertical="center" wrapText="1"/>
    </xf>
    <xf numFmtId="0" fontId="19" fillId="41" borderId="12" xfId="0" applyFont="1" applyFill="1" applyBorder="1" applyAlignment="1">
      <alignment horizontal="center" vertical="center" wrapText="1"/>
    </xf>
    <xf numFmtId="0" fontId="19" fillId="41" borderId="13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23" fillId="41" borderId="40" xfId="0" applyFont="1" applyFill="1" applyBorder="1" applyAlignment="1">
      <alignment horizontal="center" vertical="center" wrapText="1"/>
    </xf>
    <xf numFmtId="0" fontId="23" fillId="41" borderId="45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 wrapText="1"/>
    </xf>
    <xf numFmtId="0" fontId="19" fillId="47" borderId="0" xfId="0" applyFont="1" applyFill="1" applyAlignment="1">
      <alignment horizontal="right" vertical="center" wrapText="1"/>
    </xf>
    <xf numFmtId="0" fontId="21" fillId="47" borderId="11" xfId="0" applyFont="1" applyFill="1" applyBorder="1" applyAlignment="1">
      <alignment horizontal="center" vertical="center" wrapText="1"/>
    </xf>
    <xf numFmtId="0" fontId="19" fillId="47" borderId="10" xfId="0" applyFont="1" applyFill="1" applyBorder="1" applyAlignment="1">
      <alignment horizontal="center" vertical="center" wrapText="1"/>
    </xf>
    <xf numFmtId="1" fontId="18" fillId="45" borderId="10" xfId="0" applyNumberFormat="1" applyFont="1" applyFill="1" applyBorder="1" applyAlignment="1">
      <alignment horizontal="left" wrapText="1"/>
    </xf>
    <xf numFmtId="0" fontId="18" fillId="45" borderId="10" xfId="0" applyFont="1" applyFill="1" applyBorder="1" applyAlignment="1">
      <alignment horizontal="justify" wrapText="1"/>
    </xf>
    <xf numFmtId="4" fontId="18" fillId="45" borderId="10" xfId="0" applyNumberFormat="1" applyFont="1" applyFill="1" applyBorder="1" applyAlignment="1">
      <alignment horizontal="right" wrapText="1"/>
    </xf>
    <xf numFmtId="0" fontId="18" fillId="45" borderId="10" xfId="0" applyFont="1" applyFill="1" applyBorder="1" applyAlignment="1">
      <alignment horizontal="right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showGridLines="0" tabSelected="1" topLeftCell="A4" workbookViewId="0">
      <selection activeCell="H17" sqref="H17"/>
    </sheetView>
  </sheetViews>
  <sheetFormatPr baseColWidth="10" defaultRowHeight="12.75" x14ac:dyDescent="0.2"/>
  <cols>
    <col min="1" max="1" width="19.140625" bestFit="1" customWidth="1"/>
    <col min="2" max="2" width="45.7109375" customWidth="1"/>
    <col min="3" max="3" width="16.42578125" bestFit="1" customWidth="1"/>
    <col min="4" max="7" width="15.28515625" bestFit="1" customWidth="1"/>
    <col min="8" max="8" width="17.140625" bestFit="1" customWidth="1"/>
    <col min="9" max="9" width="20.5703125" bestFit="1" customWidth="1"/>
    <col min="10" max="10" width="15.28515625" bestFit="1" customWidth="1"/>
    <col min="11" max="11" width="13.85546875" bestFit="1" customWidth="1"/>
    <col min="12" max="13" width="15.28515625" bestFit="1" customWidth="1"/>
    <col min="14" max="15" width="16.42578125" bestFit="1" customWidth="1"/>
    <col min="16" max="16" width="13.85546875" bestFit="1" customWidth="1"/>
    <col min="17" max="17" width="15.7109375" bestFit="1" customWidth="1"/>
  </cols>
  <sheetData>
    <row r="1" spans="1:17" s="1" customFormat="1" ht="15" customHeight="1" x14ac:dyDescent="0.2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7" s="1" customFormat="1" ht="15" customHeight="1" x14ac:dyDescent="0.2">
      <c r="A2" s="214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7" s="1" customFormat="1" ht="13.5" thickBot="1" x14ac:dyDescent="0.25">
      <c r="A3" s="215" t="s">
        <v>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4" spans="1:17" s="1" customFormat="1" ht="26.25" thickBot="1" x14ac:dyDescent="0.25">
      <c r="A4" s="216" t="s">
        <v>3</v>
      </c>
      <c r="B4" s="216" t="s">
        <v>4</v>
      </c>
      <c r="C4" s="216" t="s">
        <v>5</v>
      </c>
      <c r="D4" s="216" t="s">
        <v>6</v>
      </c>
      <c r="E4" s="216" t="s">
        <v>7</v>
      </c>
      <c r="F4" s="216" t="s">
        <v>8</v>
      </c>
      <c r="G4" s="216" t="s">
        <v>9</v>
      </c>
      <c r="H4" s="216" t="s">
        <v>10</v>
      </c>
      <c r="I4" s="216" t="s">
        <v>11</v>
      </c>
      <c r="J4" s="216" t="s">
        <v>12</v>
      </c>
      <c r="K4" s="216" t="s">
        <v>13</v>
      </c>
      <c r="L4" s="216" t="s">
        <v>14</v>
      </c>
      <c r="M4" s="216" t="s">
        <v>15</v>
      </c>
      <c r="N4" s="216" t="s">
        <v>16</v>
      </c>
      <c r="O4" s="216" t="s">
        <v>17</v>
      </c>
      <c r="P4" s="216" t="s">
        <v>18</v>
      </c>
    </row>
    <row r="5" spans="1:17" s="1" customFormat="1" ht="13.5" thickBot="1" x14ac:dyDescent="0.25">
      <c r="A5" s="132">
        <v>2</v>
      </c>
      <c r="B5" s="133" t="s">
        <v>19</v>
      </c>
      <c r="C5" s="134">
        <v>16471371401</v>
      </c>
      <c r="D5" s="134">
        <v>8336166908.1300001</v>
      </c>
      <c r="E5" s="134">
        <v>2000000000</v>
      </c>
      <c r="F5" s="134">
        <v>1955769335</v>
      </c>
      <c r="G5" s="134">
        <v>1955769335</v>
      </c>
      <c r="H5" s="134">
        <v>22807538309.130001</v>
      </c>
      <c r="I5" s="134">
        <v>3319682053.5599999</v>
      </c>
      <c r="J5" s="134">
        <v>8724404922.1900005</v>
      </c>
      <c r="K5" s="134">
        <v>138371634.33000001</v>
      </c>
      <c r="L5" s="134">
        <v>4913115144.7700005</v>
      </c>
      <c r="M5" s="134">
        <v>4691786811.7700005</v>
      </c>
      <c r="N5" s="134">
        <v>14221505021.27</v>
      </c>
      <c r="O5" s="134">
        <v>10901822967.709999</v>
      </c>
      <c r="P5" s="134">
        <v>221328333</v>
      </c>
      <c r="Q5" s="4"/>
    </row>
    <row r="6" spans="1:17" s="1" customFormat="1" ht="13.5" thickBot="1" x14ac:dyDescent="0.25">
      <c r="A6" s="132">
        <v>2001</v>
      </c>
      <c r="B6" s="133" t="s">
        <v>20</v>
      </c>
      <c r="C6" s="134">
        <v>4740282439</v>
      </c>
      <c r="D6" s="134">
        <v>1218878918.3499999</v>
      </c>
      <c r="E6" s="134">
        <v>1628611013</v>
      </c>
      <c r="F6" s="134">
        <v>291196207</v>
      </c>
      <c r="G6" s="134">
        <v>291196207</v>
      </c>
      <c r="H6" s="134">
        <v>4330550344.3500004</v>
      </c>
      <c r="I6" s="134">
        <v>755126111.27999997</v>
      </c>
      <c r="J6" s="134">
        <v>3189177207.5999999</v>
      </c>
      <c r="K6" s="134">
        <v>70486667.329999998</v>
      </c>
      <c r="L6" s="134">
        <v>1997475859.1600001</v>
      </c>
      <c r="M6" s="134">
        <v>1997475859.1600001</v>
      </c>
      <c r="N6" s="134">
        <v>1211859804.0799999</v>
      </c>
      <c r="O6" s="134">
        <v>456733692.80000001</v>
      </c>
      <c r="P6" s="135">
        <v>0</v>
      </c>
    </row>
    <row r="7" spans="1:17" s="1" customFormat="1" ht="13.5" thickBot="1" x14ac:dyDescent="0.25">
      <c r="A7" s="132">
        <v>200106</v>
      </c>
      <c r="B7" s="133" t="s">
        <v>21</v>
      </c>
      <c r="C7" s="134">
        <v>4740282439</v>
      </c>
      <c r="D7" s="134">
        <v>1198878918.3499999</v>
      </c>
      <c r="E7" s="134">
        <v>1628611013</v>
      </c>
      <c r="F7" s="134">
        <v>291196207</v>
      </c>
      <c r="G7" s="134">
        <v>291196207</v>
      </c>
      <c r="H7" s="134">
        <v>4310550344.3500004</v>
      </c>
      <c r="I7" s="134">
        <v>755126111.27999997</v>
      </c>
      <c r="J7" s="134">
        <v>3189177207.5999999</v>
      </c>
      <c r="K7" s="134">
        <v>70486667.329999998</v>
      </c>
      <c r="L7" s="134">
        <v>1997475859.1600001</v>
      </c>
      <c r="M7" s="134">
        <v>1997475859.1600001</v>
      </c>
      <c r="N7" s="134">
        <v>1191859804.0799999</v>
      </c>
      <c r="O7" s="134">
        <v>436733692.80000001</v>
      </c>
      <c r="P7" s="135">
        <v>0</v>
      </c>
      <c r="Q7" s="4"/>
    </row>
    <row r="8" spans="1:17" s="1" customFormat="1" ht="13.5" thickBot="1" x14ac:dyDescent="0.25">
      <c r="A8" s="132">
        <v>20010620</v>
      </c>
      <c r="B8" s="133" t="s">
        <v>22</v>
      </c>
      <c r="C8" s="134">
        <v>4740282439</v>
      </c>
      <c r="D8" s="134">
        <v>1165545089.3499999</v>
      </c>
      <c r="E8" s="134">
        <v>1628611013</v>
      </c>
      <c r="F8" s="134">
        <v>291196207</v>
      </c>
      <c r="G8" s="134">
        <v>291196207</v>
      </c>
      <c r="H8" s="134">
        <v>4277216515.3499999</v>
      </c>
      <c r="I8" s="134">
        <v>749948544.61000001</v>
      </c>
      <c r="J8" s="134">
        <v>3185122157.5999999</v>
      </c>
      <c r="K8" s="134">
        <v>70486667.329999998</v>
      </c>
      <c r="L8" s="134">
        <v>1993420809.1600001</v>
      </c>
      <c r="M8" s="134">
        <v>1993420809.1600001</v>
      </c>
      <c r="N8" s="134">
        <v>1162581025.0799999</v>
      </c>
      <c r="O8" s="134">
        <v>412632480.47000003</v>
      </c>
      <c r="P8" s="135">
        <v>0</v>
      </c>
      <c r="Q8" s="4"/>
    </row>
    <row r="9" spans="1:17" s="1" customFormat="1" ht="13.5" thickBot="1" x14ac:dyDescent="0.25">
      <c r="A9" s="132">
        <v>2001062002</v>
      </c>
      <c r="B9" s="133" t="s">
        <v>23</v>
      </c>
      <c r="C9" s="134">
        <v>4587799860</v>
      </c>
      <c r="D9" s="134">
        <v>1165545089.3499999</v>
      </c>
      <c r="E9" s="134">
        <v>1628611013</v>
      </c>
      <c r="F9" s="134">
        <v>291196207</v>
      </c>
      <c r="G9" s="134">
        <v>291196207</v>
      </c>
      <c r="H9" s="134">
        <v>4124733936.3499999</v>
      </c>
      <c r="I9" s="134">
        <v>749948544.61000001</v>
      </c>
      <c r="J9" s="134">
        <v>3185122157.5999999</v>
      </c>
      <c r="K9" s="134">
        <v>70486667.329999998</v>
      </c>
      <c r="L9" s="134">
        <v>1993420809.1600001</v>
      </c>
      <c r="M9" s="134">
        <v>1993420809.1600001</v>
      </c>
      <c r="N9" s="134">
        <v>1010098446.08</v>
      </c>
      <c r="O9" s="134">
        <v>260149901.47</v>
      </c>
      <c r="P9" s="135">
        <v>0</v>
      </c>
      <c r="Q9" s="4"/>
    </row>
    <row r="10" spans="1:17" s="1" customFormat="1" ht="26.25" thickBot="1" x14ac:dyDescent="0.25">
      <c r="A10" s="132">
        <v>200106200205</v>
      </c>
      <c r="B10" s="133" t="s">
        <v>24</v>
      </c>
      <c r="C10" s="134">
        <v>4587799860</v>
      </c>
      <c r="D10" s="134">
        <v>1165545089.3499999</v>
      </c>
      <c r="E10" s="134">
        <v>1628611013</v>
      </c>
      <c r="F10" s="134">
        <v>291196207</v>
      </c>
      <c r="G10" s="134">
        <v>291196207</v>
      </c>
      <c r="H10" s="134">
        <v>4124733936.3499999</v>
      </c>
      <c r="I10" s="134">
        <v>749948544.61000001</v>
      </c>
      <c r="J10" s="134">
        <v>3185122157.5999999</v>
      </c>
      <c r="K10" s="134">
        <v>70486667.329999998</v>
      </c>
      <c r="L10" s="134">
        <v>1993420809.1600001</v>
      </c>
      <c r="M10" s="134">
        <v>1993420809.1600001</v>
      </c>
      <c r="N10" s="134">
        <v>1010098446.08</v>
      </c>
      <c r="O10" s="134">
        <v>260149901.47</v>
      </c>
      <c r="P10" s="135">
        <v>0</v>
      </c>
      <c r="Q10" s="4"/>
    </row>
    <row r="11" spans="1:17" s="1" customFormat="1" ht="13.5" thickBot="1" x14ac:dyDescent="0.25">
      <c r="A11" s="132">
        <v>20010620020501</v>
      </c>
      <c r="B11" s="133" t="s">
        <v>25</v>
      </c>
      <c r="C11" s="134">
        <v>850000000</v>
      </c>
      <c r="D11" s="134">
        <v>325568011.39999998</v>
      </c>
      <c r="E11" s="135">
        <v>0</v>
      </c>
      <c r="F11" s="135">
        <v>0</v>
      </c>
      <c r="G11" s="135">
        <v>0</v>
      </c>
      <c r="H11" s="134">
        <v>1175568011.4000001</v>
      </c>
      <c r="I11" s="134">
        <v>175884027.96000001</v>
      </c>
      <c r="J11" s="134">
        <v>1015440424.54</v>
      </c>
      <c r="K11" s="134">
        <v>15853334</v>
      </c>
      <c r="L11" s="134">
        <v>586868964.49000001</v>
      </c>
      <c r="M11" s="134">
        <v>586868964.49000001</v>
      </c>
      <c r="N11" s="134">
        <v>175980920.86000001</v>
      </c>
      <c r="O11" s="134">
        <v>96892.9</v>
      </c>
      <c r="P11" s="135">
        <v>0</v>
      </c>
    </row>
    <row r="12" spans="1:17" s="1" customFormat="1" ht="13.5" thickBot="1" x14ac:dyDescent="0.25">
      <c r="A12" s="217">
        <v>2001062002050100</v>
      </c>
      <c r="B12" s="218" t="s">
        <v>25</v>
      </c>
      <c r="C12" s="219">
        <v>850000000</v>
      </c>
      <c r="D12" s="219">
        <v>325568011.39999998</v>
      </c>
      <c r="E12" s="220">
        <v>0</v>
      </c>
      <c r="F12" s="220">
        <v>0</v>
      </c>
      <c r="G12" s="220">
        <v>0</v>
      </c>
      <c r="H12" s="219">
        <v>1175568011.4000001</v>
      </c>
      <c r="I12" s="219">
        <v>175884027.96000001</v>
      </c>
      <c r="J12" s="219">
        <v>1015440424.54</v>
      </c>
      <c r="K12" s="219">
        <v>15853334</v>
      </c>
      <c r="L12" s="219">
        <v>586868964.49000001</v>
      </c>
      <c r="M12" s="219">
        <v>586868964.49000001</v>
      </c>
      <c r="N12" s="219">
        <v>175980920.86000001</v>
      </c>
      <c r="O12" s="219">
        <v>96892.9</v>
      </c>
      <c r="P12" s="220">
        <v>0</v>
      </c>
    </row>
    <row r="13" spans="1:17" s="1" customFormat="1" ht="26.25" thickBot="1" x14ac:dyDescent="0.25">
      <c r="A13" s="132">
        <v>20010620020502</v>
      </c>
      <c r="B13" s="133" t="s">
        <v>26</v>
      </c>
      <c r="C13" s="134">
        <v>350000000</v>
      </c>
      <c r="D13" s="134">
        <v>451656332.97000003</v>
      </c>
      <c r="E13" s="135">
        <v>0</v>
      </c>
      <c r="F13" s="134">
        <v>191196207</v>
      </c>
      <c r="G13" s="135">
        <v>0</v>
      </c>
      <c r="H13" s="134">
        <v>992852539.97000003</v>
      </c>
      <c r="I13" s="134">
        <v>259100000</v>
      </c>
      <c r="J13" s="134">
        <v>675800000</v>
      </c>
      <c r="K13" s="134">
        <v>35000000</v>
      </c>
      <c r="L13" s="134">
        <v>446800000</v>
      </c>
      <c r="M13" s="134">
        <v>446800000</v>
      </c>
      <c r="N13" s="134">
        <v>352052539.97000003</v>
      </c>
      <c r="O13" s="134">
        <v>92952539.969999999</v>
      </c>
      <c r="P13" s="135">
        <v>0</v>
      </c>
    </row>
    <row r="14" spans="1:17" s="1" customFormat="1" ht="26.25" thickBot="1" x14ac:dyDescent="0.25">
      <c r="A14" s="217">
        <v>2001062002050200</v>
      </c>
      <c r="B14" s="218" t="s">
        <v>27</v>
      </c>
      <c r="C14" s="219">
        <v>100000000</v>
      </c>
      <c r="D14" s="220">
        <v>0</v>
      </c>
      <c r="E14" s="220">
        <v>0</v>
      </c>
      <c r="F14" s="219">
        <v>180000000</v>
      </c>
      <c r="G14" s="220">
        <v>0</v>
      </c>
      <c r="H14" s="219">
        <v>280000000</v>
      </c>
      <c r="I14" s="219">
        <v>61000000</v>
      </c>
      <c r="J14" s="219">
        <v>162000000</v>
      </c>
      <c r="K14" s="219">
        <v>35000000</v>
      </c>
      <c r="L14" s="219">
        <v>69000000</v>
      </c>
      <c r="M14" s="219">
        <v>69000000</v>
      </c>
      <c r="N14" s="219">
        <v>153000000</v>
      </c>
      <c r="O14" s="219">
        <v>92000000</v>
      </c>
      <c r="P14" s="220">
        <v>0</v>
      </c>
    </row>
    <row r="15" spans="1:17" s="1" customFormat="1" ht="13.5" thickBot="1" x14ac:dyDescent="0.25">
      <c r="A15" s="217">
        <v>2001062002050200</v>
      </c>
      <c r="B15" s="218" t="s">
        <v>28</v>
      </c>
      <c r="C15" s="219">
        <v>250000000</v>
      </c>
      <c r="D15" s="219">
        <v>451656332.97000003</v>
      </c>
      <c r="E15" s="220">
        <v>0</v>
      </c>
      <c r="F15" s="219">
        <v>11196207</v>
      </c>
      <c r="G15" s="220">
        <v>0</v>
      </c>
      <c r="H15" s="219">
        <v>712852539.97000003</v>
      </c>
      <c r="I15" s="219">
        <v>198100000</v>
      </c>
      <c r="J15" s="219">
        <v>513800000</v>
      </c>
      <c r="K15" s="220">
        <v>0</v>
      </c>
      <c r="L15" s="219">
        <v>377800000</v>
      </c>
      <c r="M15" s="219">
        <v>377800000</v>
      </c>
      <c r="N15" s="219">
        <v>199052539.97</v>
      </c>
      <c r="O15" s="219">
        <v>952539.97</v>
      </c>
      <c r="P15" s="220">
        <v>0</v>
      </c>
    </row>
    <row r="16" spans="1:17" s="1" customFormat="1" ht="26.25" thickBot="1" x14ac:dyDescent="0.25">
      <c r="A16" s="132">
        <v>20010620020503</v>
      </c>
      <c r="B16" s="133" t="s">
        <v>29</v>
      </c>
      <c r="C16" s="134">
        <v>530457249</v>
      </c>
      <c r="D16" s="134">
        <v>96347000.840000004</v>
      </c>
      <c r="E16" s="135">
        <v>0</v>
      </c>
      <c r="F16" s="134">
        <v>100000000</v>
      </c>
      <c r="G16" s="135">
        <v>0</v>
      </c>
      <c r="H16" s="134">
        <v>726804249.84000003</v>
      </c>
      <c r="I16" s="134">
        <v>194717265.33000001</v>
      </c>
      <c r="J16" s="134">
        <v>464263451</v>
      </c>
      <c r="K16" s="134">
        <v>19633333.329999998</v>
      </c>
      <c r="L16" s="134">
        <v>303976304.67000002</v>
      </c>
      <c r="M16" s="134">
        <v>303976304.67000002</v>
      </c>
      <c r="N16" s="134">
        <v>282174132.17000002</v>
      </c>
      <c r="O16" s="134">
        <v>87456866.840000004</v>
      </c>
      <c r="P16" s="135">
        <v>0</v>
      </c>
    </row>
    <row r="17" spans="1:16" s="1" customFormat="1" ht="26.25" thickBot="1" x14ac:dyDescent="0.25">
      <c r="A17" s="217">
        <v>2001062002050300</v>
      </c>
      <c r="B17" s="218" t="s">
        <v>30</v>
      </c>
      <c r="C17" s="219">
        <v>450000000</v>
      </c>
      <c r="D17" s="219">
        <v>96347000.840000004</v>
      </c>
      <c r="E17" s="220">
        <v>0</v>
      </c>
      <c r="F17" s="219">
        <v>100000000</v>
      </c>
      <c r="G17" s="220">
        <v>0</v>
      </c>
      <c r="H17" s="219">
        <v>646347000.84000003</v>
      </c>
      <c r="I17" s="219">
        <v>194717265.33000001</v>
      </c>
      <c r="J17" s="219">
        <v>386763451</v>
      </c>
      <c r="K17" s="219">
        <v>19633333.329999998</v>
      </c>
      <c r="L17" s="219">
        <v>249976304.66999999</v>
      </c>
      <c r="M17" s="219">
        <v>249976304.66999999</v>
      </c>
      <c r="N17" s="219">
        <v>279216883.17000002</v>
      </c>
      <c r="O17" s="219">
        <v>84499617.840000004</v>
      </c>
      <c r="P17" s="220">
        <v>0</v>
      </c>
    </row>
    <row r="18" spans="1:16" s="1" customFormat="1" ht="26.25" thickBot="1" x14ac:dyDescent="0.25">
      <c r="A18" s="217">
        <v>2001062002050300</v>
      </c>
      <c r="B18" s="218" t="s">
        <v>31</v>
      </c>
      <c r="C18" s="219">
        <v>80457249</v>
      </c>
      <c r="D18" s="220">
        <v>0</v>
      </c>
      <c r="E18" s="220">
        <v>0</v>
      </c>
      <c r="F18" s="220">
        <v>0</v>
      </c>
      <c r="G18" s="220">
        <v>0</v>
      </c>
      <c r="H18" s="219">
        <v>80457249</v>
      </c>
      <c r="I18" s="220">
        <v>0</v>
      </c>
      <c r="J18" s="219">
        <v>77500000</v>
      </c>
      <c r="K18" s="220">
        <v>0</v>
      </c>
      <c r="L18" s="219">
        <v>54000000</v>
      </c>
      <c r="M18" s="219">
        <v>54000000</v>
      </c>
      <c r="N18" s="219">
        <v>2957249</v>
      </c>
      <c r="O18" s="219">
        <v>2957249</v>
      </c>
      <c r="P18" s="220">
        <v>0</v>
      </c>
    </row>
    <row r="19" spans="1:16" s="1" customFormat="1" ht="26.25" thickBot="1" x14ac:dyDescent="0.25">
      <c r="A19" s="217">
        <v>20010620020504</v>
      </c>
      <c r="B19" s="218" t="s">
        <v>32</v>
      </c>
      <c r="C19" s="219">
        <v>1928611013</v>
      </c>
      <c r="D19" s="219">
        <v>39003265.329999998</v>
      </c>
      <c r="E19" s="219">
        <v>1628611013</v>
      </c>
      <c r="F19" s="220">
        <v>0</v>
      </c>
      <c r="G19" s="220">
        <v>0</v>
      </c>
      <c r="H19" s="219">
        <v>339003265.32999998</v>
      </c>
      <c r="I19" s="219">
        <v>37256317</v>
      </c>
      <c r="J19" s="219">
        <v>242717850</v>
      </c>
      <c r="K19" s="220">
        <v>0</v>
      </c>
      <c r="L19" s="219">
        <v>242717850</v>
      </c>
      <c r="M19" s="219">
        <v>242717850</v>
      </c>
      <c r="N19" s="219">
        <v>96285415.329999998</v>
      </c>
      <c r="O19" s="219">
        <v>59029098.329999998</v>
      </c>
      <c r="P19" s="220">
        <v>0</v>
      </c>
    </row>
    <row r="20" spans="1:16" s="1" customFormat="1" ht="26.25" thickBot="1" x14ac:dyDescent="0.25">
      <c r="A20" s="217">
        <v>2001062002050400</v>
      </c>
      <c r="B20" s="218" t="s">
        <v>33</v>
      </c>
      <c r="C20" s="219">
        <v>150000000</v>
      </c>
      <c r="D20" s="220">
        <v>0</v>
      </c>
      <c r="E20" s="220">
        <v>0</v>
      </c>
      <c r="F20" s="220">
        <v>0</v>
      </c>
      <c r="G20" s="220">
        <v>0</v>
      </c>
      <c r="H20" s="219">
        <v>150000000</v>
      </c>
      <c r="I20" s="219">
        <v>36350317</v>
      </c>
      <c r="J20" s="219">
        <v>103623850</v>
      </c>
      <c r="K20" s="220">
        <v>0</v>
      </c>
      <c r="L20" s="219">
        <v>103623850</v>
      </c>
      <c r="M20" s="219">
        <v>103623850</v>
      </c>
      <c r="N20" s="219">
        <v>46376150</v>
      </c>
      <c r="O20" s="219">
        <v>10025833</v>
      </c>
      <c r="P20" s="220">
        <v>0</v>
      </c>
    </row>
    <row r="21" spans="1:16" s="1" customFormat="1" ht="26.25" thickBot="1" x14ac:dyDescent="0.25">
      <c r="A21" s="217">
        <v>2001062002050400</v>
      </c>
      <c r="B21" s="218" t="s">
        <v>34</v>
      </c>
      <c r="C21" s="219">
        <v>150000000</v>
      </c>
      <c r="D21" s="220">
        <v>0</v>
      </c>
      <c r="E21" s="220">
        <v>0</v>
      </c>
      <c r="F21" s="220">
        <v>0</v>
      </c>
      <c r="G21" s="220">
        <v>0</v>
      </c>
      <c r="H21" s="219">
        <v>150000000</v>
      </c>
      <c r="I21" s="219">
        <v>906000</v>
      </c>
      <c r="J21" s="219">
        <v>139094000</v>
      </c>
      <c r="K21" s="220">
        <v>0</v>
      </c>
      <c r="L21" s="219">
        <v>139094000</v>
      </c>
      <c r="M21" s="219">
        <v>139094000</v>
      </c>
      <c r="N21" s="219">
        <v>10906000</v>
      </c>
      <c r="O21" s="219">
        <v>10000000</v>
      </c>
      <c r="P21" s="220">
        <v>0</v>
      </c>
    </row>
    <row r="22" spans="1:16" s="1" customFormat="1" ht="26.25" thickBot="1" x14ac:dyDescent="0.25">
      <c r="A22" s="217">
        <v>2001062002050400</v>
      </c>
      <c r="B22" s="218" t="s">
        <v>35</v>
      </c>
      <c r="C22" s="219">
        <v>1628611013</v>
      </c>
      <c r="D22" s="220">
        <v>0</v>
      </c>
      <c r="E22" s="219">
        <v>1628611013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</row>
    <row r="23" spans="1:16" s="1" customFormat="1" ht="26.25" thickBot="1" x14ac:dyDescent="0.25">
      <c r="A23" s="132">
        <v>20010620020505</v>
      </c>
      <c r="B23" s="133" t="s">
        <v>36</v>
      </c>
      <c r="C23" s="134">
        <v>128731598</v>
      </c>
      <c r="D23" s="134">
        <v>70921858</v>
      </c>
      <c r="E23" s="135">
        <v>0</v>
      </c>
      <c r="F23" s="135">
        <v>0</v>
      </c>
      <c r="G23" s="134">
        <v>11196207</v>
      </c>
      <c r="H23" s="134">
        <v>188457249</v>
      </c>
      <c r="I23" s="134">
        <v>48716667</v>
      </c>
      <c r="J23" s="134">
        <v>139283333</v>
      </c>
      <c r="K23" s="135">
        <v>0</v>
      </c>
      <c r="L23" s="134">
        <v>84700000</v>
      </c>
      <c r="M23" s="134">
        <v>84700000</v>
      </c>
      <c r="N23" s="134">
        <v>49173916</v>
      </c>
      <c r="O23" s="134">
        <v>457249</v>
      </c>
      <c r="P23" s="135">
        <v>0</v>
      </c>
    </row>
    <row r="24" spans="1:16" s="1" customFormat="1" ht="13.5" thickBot="1" x14ac:dyDescent="0.25">
      <c r="A24" s="217">
        <v>2001062002050500</v>
      </c>
      <c r="B24" s="218" t="s">
        <v>37</v>
      </c>
      <c r="C24" s="219">
        <v>80457249</v>
      </c>
      <c r="D24" s="220">
        <v>0</v>
      </c>
      <c r="E24" s="220">
        <v>0</v>
      </c>
      <c r="F24" s="220">
        <v>0</v>
      </c>
      <c r="G24" s="220">
        <v>0</v>
      </c>
      <c r="H24" s="219">
        <v>80457249</v>
      </c>
      <c r="I24" s="219">
        <v>15516667</v>
      </c>
      <c r="J24" s="219">
        <v>64483333</v>
      </c>
      <c r="K24" s="220">
        <v>0</v>
      </c>
      <c r="L24" s="219">
        <v>25900000</v>
      </c>
      <c r="M24" s="219">
        <v>25900000</v>
      </c>
      <c r="N24" s="219">
        <v>15973916</v>
      </c>
      <c r="O24" s="219">
        <v>457249</v>
      </c>
      <c r="P24" s="220">
        <v>0</v>
      </c>
    </row>
    <row r="25" spans="1:16" s="1" customFormat="1" ht="13.5" thickBot="1" x14ac:dyDescent="0.25">
      <c r="A25" s="217">
        <v>2001062002050500</v>
      </c>
      <c r="B25" s="218" t="s">
        <v>38</v>
      </c>
      <c r="C25" s="219">
        <v>48274349</v>
      </c>
      <c r="D25" s="219">
        <v>70921858</v>
      </c>
      <c r="E25" s="220">
        <v>0</v>
      </c>
      <c r="F25" s="220">
        <v>0</v>
      </c>
      <c r="G25" s="219">
        <v>11196207</v>
      </c>
      <c r="H25" s="219">
        <v>108000000</v>
      </c>
      <c r="I25" s="219">
        <v>33200000</v>
      </c>
      <c r="J25" s="219">
        <v>74800000</v>
      </c>
      <c r="K25" s="220">
        <v>0</v>
      </c>
      <c r="L25" s="219">
        <v>58800000</v>
      </c>
      <c r="M25" s="219">
        <v>58800000</v>
      </c>
      <c r="N25" s="219">
        <v>33200000</v>
      </c>
      <c r="O25" s="220">
        <v>0</v>
      </c>
      <c r="P25" s="220">
        <v>0</v>
      </c>
    </row>
    <row r="26" spans="1:16" s="1" customFormat="1" ht="13.5" thickBot="1" x14ac:dyDescent="0.25">
      <c r="A26" s="217">
        <v>2001062002050500</v>
      </c>
      <c r="B26" s="218" t="s">
        <v>38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</row>
    <row r="27" spans="1:16" s="1" customFormat="1" ht="13.5" thickBot="1" x14ac:dyDescent="0.25">
      <c r="A27" s="132">
        <v>20010620020506</v>
      </c>
      <c r="B27" s="133" t="s">
        <v>39</v>
      </c>
      <c r="C27" s="134">
        <v>800000000</v>
      </c>
      <c r="D27" s="134">
        <v>182048620.81</v>
      </c>
      <c r="E27" s="135">
        <v>0</v>
      </c>
      <c r="F27" s="135">
        <v>0</v>
      </c>
      <c r="G27" s="134">
        <v>280000000</v>
      </c>
      <c r="H27" s="134">
        <v>702048620.80999994</v>
      </c>
      <c r="I27" s="134">
        <v>34274267.32</v>
      </c>
      <c r="J27" s="134">
        <v>647617099.05999994</v>
      </c>
      <c r="K27" s="135">
        <v>0</v>
      </c>
      <c r="L27" s="134">
        <v>328357690</v>
      </c>
      <c r="M27" s="134">
        <v>328357690</v>
      </c>
      <c r="N27" s="134">
        <v>54431521.75</v>
      </c>
      <c r="O27" s="134">
        <v>20157254.43</v>
      </c>
      <c r="P27" s="135">
        <v>0</v>
      </c>
    </row>
    <row r="28" spans="1:16" s="1" customFormat="1" ht="13.5" thickBot="1" x14ac:dyDescent="0.25">
      <c r="A28" s="217">
        <v>2001062002050600</v>
      </c>
      <c r="B28" s="218" t="s">
        <v>39</v>
      </c>
      <c r="C28" s="219">
        <v>800000000</v>
      </c>
      <c r="D28" s="219">
        <v>182048620.81</v>
      </c>
      <c r="E28" s="220">
        <v>0</v>
      </c>
      <c r="F28" s="220">
        <v>0</v>
      </c>
      <c r="G28" s="219">
        <v>280000000</v>
      </c>
      <c r="H28" s="219">
        <v>702048620.80999994</v>
      </c>
      <c r="I28" s="219">
        <v>34274267.32</v>
      </c>
      <c r="J28" s="219">
        <v>647617099.05999994</v>
      </c>
      <c r="K28" s="220">
        <v>0</v>
      </c>
      <c r="L28" s="219">
        <v>328357690</v>
      </c>
      <c r="M28" s="219">
        <v>328357690</v>
      </c>
      <c r="N28" s="219">
        <v>54431521.75</v>
      </c>
      <c r="O28" s="219">
        <v>20157254.43</v>
      </c>
      <c r="P28" s="220">
        <v>0</v>
      </c>
    </row>
    <row r="29" spans="1:16" s="1" customFormat="1" ht="13.5" thickBot="1" x14ac:dyDescent="0.25">
      <c r="A29" s="132">
        <v>20010620040205</v>
      </c>
      <c r="B29" s="133" t="s">
        <v>40</v>
      </c>
      <c r="C29" s="135">
        <v>1</v>
      </c>
      <c r="D29" s="135">
        <v>0</v>
      </c>
      <c r="E29" s="135">
        <v>0</v>
      </c>
      <c r="F29" s="135">
        <v>0</v>
      </c>
      <c r="G29" s="135">
        <v>0</v>
      </c>
      <c r="H29" s="135">
        <v>1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1</v>
      </c>
      <c r="O29" s="135">
        <v>1</v>
      </c>
      <c r="P29" s="135">
        <v>0</v>
      </c>
    </row>
    <row r="30" spans="1:16" s="1" customFormat="1" ht="13.5" thickBot="1" x14ac:dyDescent="0.25">
      <c r="A30" s="217">
        <v>2001062004020500</v>
      </c>
      <c r="B30" s="218" t="s">
        <v>40</v>
      </c>
      <c r="C30" s="220">
        <v>1</v>
      </c>
      <c r="D30" s="220">
        <v>0</v>
      </c>
      <c r="E30" s="220">
        <v>0</v>
      </c>
      <c r="F30" s="220">
        <v>0</v>
      </c>
      <c r="G30" s="220">
        <v>0</v>
      </c>
      <c r="H30" s="220">
        <v>1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1</v>
      </c>
      <c r="O30" s="220">
        <v>1</v>
      </c>
      <c r="P30" s="220">
        <v>0</v>
      </c>
    </row>
    <row r="31" spans="1:16" s="1" customFormat="1" ht="13.5" thickBot="1" x14ac:dyDescent="0.25">
      <c r="A31" s="132">
        <v>2001062005</v>
      </c>
      <c r="B31" s="133" t="s">
        <v>23</v>
      </c>
      <c r="C31" s="134">
        <v>152482578</v>
      </c>
      <c r="D31" s="135">
        <v>0</v>
      </c>
      <c r="E31" s="135">
        <v>0</v>
      </c>
      <c r="F31" s="135">
        <v>0</v>
      </c>
      <c r="G31" s="135">
        <v>0</v>
      </c>
      <c r="H31" s="134">
        <v>152482578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4">
        <v>152482578</v>
      </c>
      <c r="O31" s="134">
        <v>152482578</v>
      </c>
      <c r="P31" s="135">
        <v>0</v>
      </c>
    </row>
    <row r="32" spans="1:16" s="1" customFormat="1" ht="26.25" thickBot="1" x14ac:dyDescent="0.25">
      <c r="A32" s="132">
        <v>200106200501</v>
      </c>
      <c r="B32" s="133" t="s">
        <v>41</v>
      </c>
      <c r="C32" s="134">
        <v>64365799</v>
      </c>
      <c r="D32" s="135">
        <v>0</v>
      </c>
      <c r="E32" s="135">
        <v>0</v>
      </c>
      <c r="F32" s="135">
        <v>0</v>
      </c>
      <c r="G32" s="135">
        <v>0</v>
      </c>
      <c r="H32" s="134">
        <v>64365799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4">
        <v>64365799</v>
      </c>
      <c r="O32" s="134">
        <v>64365799</v>
      </c>
      <c r="P32" s="135">
        <v>0</v>
      </c>
    </row>
    <row r="33" spans="1:16" s="1" customFormat="1" ht="26.25" thickBot="1" x14ac:dyDescent="0.25">
      <c r="A33" s="132">
        <v>20010620050106</v>
      </c>
      <c r="B33" s="133" t="s">
        <v>42</v>
      </c>
      <c r="C33" s="134">
        <v>64365799</v>
      </c>
      <c r="D33" s="135">
        <v>0</v>
      </c>
      <c r="E33" s="135">
        <v>0</v>
      </c>
      <c r="F33" s="135">
        <v>0</v>
      </c>
      <c r="G33" s="135">
        <v>0</v>
      </c>
      <c r="H33" s="134">
        <v>64365799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4">
        <v>64365799</v>
      </c>
      <c r="O33" s="134">
        <v>64365799</v>
      </c>
      <c r="P33" s="135">
        <v>0</v>
      </c>
    </row>
    <row r="34" spans="1:16" s="1" customFormat="1" ht="26.25" thickBot="1" x14ac:dyDescent="0.25">
      <c r="A34" s="217">
        <v>2001062005010600</v>
      </c>
      <c r="B34" s="218" t="s">
        <v>42</v>
      </c>
      <c r="C34" s="219">
        <v>64365799</v>
      </c>
      <c r="D34" s="220">
        <v>0</v>
      </c>
      <c r="E34" s="220">
        <v>0</v>
      </c>
      <c r="F34" s="220">
        <v>0</v>
      </c>
      <c r="G34" s="220">
        <v>0</v>
      </c>
      <c r="H34" s="219">
        <v>64365799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19">
        <v>64365799</v>
      </c>
      <c r="O34" s="219">
        <v>64365799</v>
      </c>
      <c r="P34" s="220">
        <v>0</v>
      </c>
    </row>
    <row r="35" spans="1:16" s="1" customFormat="1" ht="13.5" thickBot="1" x14ac:dyDescent="0.25">
      <c r="A35" s="132">
        <v>200106200504</v>
      </c>
      <c r="B35" s="133" t="s">
        <v>43</v>
      </c>
      <c r="C35" s="134">
        <v>88116779</v>
      </c>
      <c r="D35" s="135">
        <v>0</v>
      </c>
      <c r="E35" s="135">
        <v>0</v>
      </c>
      <c r="F35" s="135">
        <v>0</v>
      </c>
      <c r="G35" s="135">
        <v>0</v>
      </c>
      <c r="H35" s="134">
        <v>88116779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4">
        <v>88116779</v>
      </c>
      <c r="O35" s="134">
        <v>88116779</v>
      </c>
      <c r="P35" s="135">
        <v>0</v>
      </c>
    </row>
    <row r="36" spans="1:16" s="1" customFormat="1" ht="13.5" thickBot="1" x14ac:dyDescent="0.25">
      <c r="A36" s="132">
        <v>20010620050401</v>
      </c>
      <c r="B36" s="133" t="s">
        <v>44</v>
      </c>
      <c r="C36" s="134">
        <v>88116779</v>
      </c>
      <c r="D36" s="135">
        <v>0</v>
      </c>
      <c r="E36" s="135">
        <v>0</v>
      </c>
      <c r="F36" s="135">
        <v>0</v>
      </c>
      <c r="G36" s="135">
        <v>0</v>
      </c>
      <c r="H36" s="134">
        <v>88116779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4">
        <v>88116779</v>
      </c>
      <c r="O36" s="134">
        <v>88116779</v>
      </c>
      <c r="P36" s="135">
        <v>0</v>
      </c>
    </row>
    <row r="37" spans="1:16" s="1" customFormat="1" ht="13.5" thickBot="1" x14ac:dyDescent="0.25">
      <c r="A37" s="217">
        <v>2001062005040100</v>
      </c>
      <c r="B37" s="218" t="s">
        <v>44</v>
      </c>
      <c r="C37" s="219">
        <v>88116779</v>
      </c>
      <c r="D37" s="220">
        <v>0</v>
      </c>
      <c r="E37" s="220">
        <v>0</v>
      </c>
      <c r="F37" s="220">
        <v>0</v>
      </c>
      <c r="G37" s="220">
        <v>0</v>
      </c>
      <c r="H37" s="219">
        <v>88116779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19">
        <v>88116779</v>
      </c>
      <c r="O37" s="219">
        <v>88116779</v>
      </c>
      <c r="P37" s="220">
        <v>0</v>
      </c>
    </row>
    <row r="38" spans="1:16" s="1" customFormat="1" ht="26.25" thickBot="1" x14ac:dyDescent="0.25">
      <c r="A38" s="217">
        <v>2.00106950200501E+16</v>
      </c>
      <c r="B38" s="218" t="s">
        <v>45</v>
      </c>
      <c r="C38" s="220">
        <v>0</v>
      </c>
      <c r="D38" s="219">
        <v>4803417</v>
      </c>
      <c r="E38" s="220">
        <v>0</v>
      </c>
      <c r="F38" s="220">
        <v>0</v>
      </c>
      <c r="G38" s="220">
        <v>0</v>
      </c>
      <c r="H38" s="219">
        <v>4803417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19">
        <v>4803417</v>
      </c>
      <c r="O38" s="219">
        <v>4803417</v>
      </c>
      <c r="P38" s="220">
        <v>0</v>
      </c>
    </row>
    <row r="39" spans="1:16" s="1" customFormat="1" ht="26.25" thickBot="1" x14ac:dyDescent="0.25">
      <c r="A39" s="217">
        <v>2001069502050100</v>
      </c>
      <c r="B39" s="218" t="s">
        <v>46</v>
      </c>
      <c r="C39" s="220">
        <v>0</v>
      </c>
      <c r="D39" s="219">
        <v>22530412</v>
      </c>
      <c r="E39" s="220">
        <v>0</v>
      </c>
      <c r="F39" s="220">
        <v>0</v>
      </c>
      <c r="G39" s="220">
        <v>0</v>
      </c>
      <c r="H39" s="219">
        <v>22530412</v>
      </c>
      <c r="I39" s="219">
        <v>5177566.67</v>
      </c>
      <c r="J39" s="219">
        <v>4055050</v>
      </c>
      <c r="K39" s="220">
        <v>0</v>
      </c>
      <c r="L39" s="219">
        <v>4055050</v>
      </c>
      <c r="M39" s="219">
        <v>4055050</v>
      </c>
      <c r="N39" s="219">
        <v>18475362</v>
      </c>
      <c r="O39" s="219">
        <v>13297795.33</v>
      </c>
      <c r="P39" s="220">
        <v>0</v>
      </c>
    </row>
    <row r="40" spans="1:16" s="1" customFormat="1" ht="26.25" thickBot="1" x14ac:dyDescent="0.25">
      <c r="A40" s="217">
        <v>2001069520050200</v>
      </c>
      <c r="B40" s="218" t="s">
        <v>27</v>
      </c>
      <c r="C40" s="220">
        <v>0</v>
      </c>
      <c r="D40" s="219">
        <v>6000000</v>
      </c>
      <c r="E40" s="220">
        <v>0</v>
      </c>
      <c r="F40" s="220">
        <v>0</v>
      </c>
      <c r="G40" s="220">
        <v>0</v>
      </c>
      <c r="H40" s="219">
        <v>6000000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19">
        <v>6000000</v>
      </c>
      <c r="O40" s="219">
        <v>6000000</v>
      </c>
      <c r="P40" s="220">
        <v>0</v>
      </c>
    </row>
    <row r="41" spans="1:16" s="1" customFormat="1" ht="39" thickBot="1" x14ac:dyDescent="0.25">
      <c r="A41" s="217">
        <v>200169520050301</v>
      </c>
      <c r="B41" s="218" t="s">
        <v>47</v>
      </c>
      <c r="C41" s="220">
        <v>0</v>
      </c>
      <c r="D41" s="219">
        <v>20000000</v>
      </c>
      <c r="E41" s="220">
        <v>0</v>
      </c>
      <c r="F41" s="220">
        <v>0</v>
      </c>
      <c r="G41" s="220">
        <v>0</v>
      </c>
      <c r="H41" s="219">
        <v>20000000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19">
        <v>20000000</v>
      </c>
      <c r="O41" s="219">
        <v>20000000</v>
      </c>
      <c r="P41" s="220">
        <v>0</v>
      </c>
    </row>
    <row r="42" spans="1:16" s="1" customFormat="1" ht="13.5" thickBot="1" x14ac:dyDescent="0.25">
      <c r="A42" s="132">
        <v>2012</v>
      </c>
      <c r="B42" s="133" t="s">
        <v>172</v>
      </c>
      <c r="C42" s="134">
        <v>285613000</v>
      </c>
      <c r="D42" s="135">
        <v>0</v>
      </c>
      <c r="E42" s="135">
        <v>0</v>
      </c>
      <c r="F42" s="134">
        <v>367410066</v>
      </c>
      <c r="G42" s="135">
        <v>0</v>
      </c>
      <c r="H42" s="134">
        <v>653023066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4">
        <v>653023066</v>
      </c>
      <c r="O42" s="134">
        <v>653023066</v>
      </c>
      <c r="P42" s="135">
        <v>0</v>
      </c>
    </row>
    <row r="43" spans="1:16" s="1" customFormat="1" ht="13.5" thickBot="1" x14ac:dyDescent="0.25">
      <c r="A43" s="132">
        <v>201206</v>
      </c>
      <c r="B43" s="133" t="s">
        <v>21</v>
      </c>
      <c r="C43" s="134">
        <v>285613000</v>
      </c>
      <c r="D43" s="135">
        <v>0</v>
      </c>
      <c r="E43" s="135">
        <v>0</v>
      </c>
      <c r="F43" s="134">
        <v>367410066</v>
      </c>
      <c r="G43" s="135">
        <v>0</v>
      </c>
      <c r="H43" s="134">
        <v>653023066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4">
        <v>653023066</v>
      </c>
      <c r="O43" s="134">
        <v>653023066</v>
      </c>
      <c r="P43" s="135">
        <v>0</v>
      </c>
    </row>
    <row r="44" spans="1:16" s="1" customFormat="1" ht="13.5" thickBot="1" x14ac:dyDescent="0.25">
      <c r="A44" s="132">
        <v>20120620</v>
      </c>
      <c r="B44" s="133" t="s">
        <v>22</v>
      </c>
      <c r="C44" s="134">
        <v>285613000</v>
      </c>
      <c r="D44" s="135">
        <v>0</v>
      </c>
      <c r="E44" s="135">
        <v>0</v>
      </c>
      <c r="F44" s="134">
        <v>367410066</v>
      </c>
      <c r="G44" s="135">
        <v>0</v>
      </c>
      <c r="H44" s="134">
        <v>653023066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4">
        <v>653023066</v>
      </c>
      <c r="O44" s="134">
        <v>653023066</v>
      </c>
      <c r="P44" s="135">
        <v>0</v>
      </c>
    </row>
    <row r="45" spans="1:16" s="1" customFormat="1" ht="13.5" thickBot="1" x14ac:dyDescent="0.25">
      <c r="A45" s="132">
        <v>2012062002</v>
      </c>
      <c r="B45" s="133" t="s">
        <v>23</v>
      </c>
      <c r="C45" s="134">
        <v>285613000</v>
      </c>
      <c r="D45" s="135">
        <v>0</v>
      </c>
      <c r="E45" s="135">
        <v>0</v>
      </c>
      <c r="F45" s="134">
        <v>367410066</v>
      </c>
      <c r="G45" s="135">
        <v>0</v>
      </c>
      <c r="H45" s="134">
        <v>653023066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4">
        <v>653023066</v>
      </c>
      <c r="O45" s="134">
        <v>653023066</v>
      </c>
      <c r="P45" s="135">
        <v>0</v>
      </c>
    </row>
    <row r="46" spans="1:16" s="1" customFormat="1" ht="26.25" thickBot="1" x14ac:dyDescent="0.25">
      <c r="A46" s="132">
        <v>201206200205</v>
      </c>
      <c r="B46" s="133" t="s">
        <v>24</v>
      </c>
      <c r="C46" s="134">
        <v>285613000</v>
      </c>
      <c r="D46" s="135">
        <v>0</v>
      </c>
      <c r="E46" s="135">
        <v>0</v>
      </c>
      <c r="F46" s="134">
        <v>367410066</v>
      </c>
      <c r="G46" s="135">
        <v>0</v>
      </c>
      <c r="H46" s="134">
        <v>653023066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4">
        <v>653023066</v>
      </c>
      <c r="O46" s="134">
        <v>653023066</v>
      </c>
      <c r="P46" s="135">
        <v>0</v>
      </c>
    </row>
    <row r="47" spans="1:16" s="1" customFormat="1" ht="26.25" thickBot="1" x14ac:dyDescent="0.25">
      <c r="A47" s="132">
        <v>20120620020503</v>
      </c>
      <c r="B47" s="133" t="s">
        <v>29</v>
      </c>
      <c r="C47" s="134">
        <v>285613000</v>
      </c>
      <c r="D47" s="135">
        <v>0</v>
      </c>
      <c r="E47" s="135">
        <v>0</v>
      </c>
      <c r="F47" s="134">
        <v>367410066</v>
      </c>
      <c r="G47" s="135">
        <v>0</v>
      </c>
      <c r="H47" s="134">
        <v>653023066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4">
        <v>653023066</v>
      </c>
      <c r="O47" s="134">
        <v>653023066</v>
      </c>
      <c r="P47" s="135">
        <v>0</v>
      </c>
    </row>
    <row r="48" spans="1:16" s="1" customFormat="1" ht="26.25" thickBot="1" x14ac:dyDescent="0.25">
      <c r="A48" s="217">
        <v>2012062002050300</v>
      </c>
      <c r="B48" s="218" t="s">
        <v>30</v>
      </c>
      <c r="C48" s="219">
        <v>285613000</v>
      </c>
      <c r="D48" s="220">
        <v>0</v>
      </c>
      <c r="E48" s="220">
        <v>0</v>
      </c>
      <c r="F48" s="219">
        <v>367410066</v>
      </c>
      <c r="G48" s="220">
        <v>0</v>
      </c>
      <c r="H48" s="219">
        <v>653023066</v>
      </c>
      <c r="I48" s="220">
        <v>0</v>
      </c>
      <c r="J48" s="220">
        <v>0</v>
      </c>
      <c r="K48" s="220">
        <v>0</v>
      </c>
      <c r="L48" s="220">
        <v>0</v>
      </c>
      <c r="M48" s="220">
        <v>0</v>
      </c>
      <c r="N48" s="219">
        <v>653023066</v>
      </c>
      <c r="O48" s="219">
        <v>653023066</v>
      </c>
      <c r="P48" s="220">
        <v>0</v>
      </c>
    </row>
    <row r="49" spans="1:16" s="1" customFormat="1" ht="13.5" thickBot="1" x14ac:dyDescent="0.25">
      <c r="A49" s="132">
        <v>2032</v>
      </c>
      <c r="B49" s="133" t="s">
        <v>49</v>
      </c>
      <c r="C49" s="134">
        <v>896073000</v>
      </c>
      <c r="D49" s="134">
        <v>367410066</v>
      </c>
      <c r="E49" s="135">
        <v>0</v>
      </c>
      <c r="F49" s="135">
        <v>0</v>
      </c>
      <c r="G49" s="134">
        <v>367410066</v>
      </c>
      <c r="H49" s="134">
        <v>896073000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4">
        <v>896073000</v>
      </c>
      <c r="O49" s="134">
        <v>896073000</v>
      </c>
      <c r="P49" s="135">
        <v>0</v>
      </c>
    </row>
    <row r="50" spans="1:16" s="1" customFormat="1" ht="13.5" thickBot="1" x14ac:dyDescent="0.25">
      <c r="A50" s="132">
        <v>203206</v>
      </c>
      <c r="B50" s="133" t="s">
        <v>21</v>
      </c>
      <c r="C50" s="134">
        <v>896073000</v>
      </c>
      <c r="D50" s="134">
        <v>367410066</v>
      </c>
      <c r="E50" s="135">
        <v>0</v>
      </c>
      <c r="F50" s="135">
        <v>0</v>
      </c>
      <c r="G50" s="134">
        <v>367410066</v>
      </c>
      <c r="H50" s="134">
        <v>896073000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4">
        <v>896073000</v>
      </c>
      <c r="O50" s="134">
        <v>896073000</v>
      </c>
      <c r="P50" s="135">
        <v>0</v>
      </c>
    </row>
    <row r="51" spans="1:16" s="1" customFormat="1" ht="13.5" thickBot="1" x14ac:dyDescent="0.25">
      <c r="A51" s="132">
        <v>20320620</v>
      </c>
      <c r="B51" s="133" t="s">
        <v>22</v>
      </c>
      <c r="C51" s="134">
        <v>896073000</v>
      </c>
      <c r="D51" s="135">
        <v>0</v>
      </c>
      <c r="E51" s="135">
        <v>0</v>
      </c>
      <c r="F51" s="135">
        <v>0</v>
      </c>
      <c r="G51" s="135">
        <v>0</v>
      </c>
      <c r="H51" s="134">
        <v>896073000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4">
        <v>896073000</v>
      </c>
      <c r="O51" s="134">
        <v>896073000</v>
      </c>
      <c r="P51" s="135">
        <v>0</v>
      </c>
    </row>
    <row r="52" spans="1:16" s="1" customFormat="1" ht="13.5" thickBot="1" x14ac:dyDescent="0.25">
      <c r="A52" s="132">
        <v>2032062002</v>
      </c>
      <c r="B52" s="133" t="s">
        <v>23</v>
      </c>
      <c r="C52" s="134">
        <v>896073000</v>
      </c>
      <c r="D52" s="135">
        <v>0</v>
      </c>
      <c r="E52" s="135">
        <v>0</v>
      </c>
      <c r="F52" s="135">
        <v>0</v>
      </c>
      <c r="G52" s="135">
        <v>0</v>
      </c>
      <c r="H52" s="134">
        <v>896073000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4">
        <v>896073000</v>
      </c>
      <c r="O52" s="134">
        <v>896073000</v>
      </c>
      <c r="P52" s="135">
        <v>0</v>
      </c>
    </row>
    <row r="53" spans="1:16" s="1" customFormat="1" ht="26.25" thickBot="1" x14ac:dyDescent="0.25">
      <c r="A53" s="132">
        <v>203206200205</v>
      </c>
      <c r="B53" s="133" t="s">
        <v>24</v>
      </c>
      <c r="C53" s="134">
        <v>896073000</v>
      </c>
      <c r="D53" s="135">
        <v>0</v>
      </c>
      <c r="E53" s="135">
        <v>0</v>
      </c>
      <c r="F53" s="135">
        <v>0</v>
      </c>
      <c r="G53" s="135">
        <v>0</v>
      </c>
      <c r="H53" s="134">
        <v>896073000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4">
        <v>896073000</v>
      </c>
      <c r="O53" s="134">
        <v>896073000</v>
      </c>
      <c r="P53" s="135">
        <v>0</v>
      </c>
    </row>
    <row r="54" spans="1:16" s="1" customFormat="1" ht="13.5" thickBot="1" x14ac:dyDescent="0.25">
      <c r="A54" s="132">
        <v>20320620020506</v>
      </c>
      <c r="B54" s="133" t="s">
        <v>39</v>
      </c>
      <c r="C54" s="134">
        <v>896073000</v>
      </c>
      <c r="D54" s="135">
        <v>0</v>
      </c>
      <c r="E54" s="135">
        <v>0</v>
      </c>
      <c r="F54" s="135">
        <v>0</v>
      </c>
      <c r="G54" s="135">
        <v>0</v>
      </c>
      <c r="H54" s="134">
        <v>896073000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4">
        <v>896073000</v>
      </c>
      <c r="O54" s="134">
        <v>896073000</v>
      </c>
      <c r="P54" s="135">
        <v>0</v>
      </c>
    </row>
    <row r="55" spans="1:16" s="1" customFormat="1" ht="13.5" thickBot="1" x14ac:dyDescent="0.25">
      <c r="A55" s="217">
        <v>2032062002050600</v>
      </c>
      <c r="B55" s="218" t="s">
        <v>39</v>
      </c>
      <c r="C55" s="219">
        <v>896073000</v>
      </c>
      <c r="D55" s="220">
        <v>0</v>
      </c>
      <c r="E55" s="220">
        <v>0</v>
      </c>
      <c r="F55" s="220">
        <v>0</v>
      </c>
      <c r="G55" s="220">
        <v>0</v>
      </c>
      <c r="H55" s="219">
        <v>896073000</v>
      </c>
      <c r="I55" s="220">
        <v>0</v>
      </c>
      <c r="J55" s="220">
        <v>0</v>
      </c>
      <c r="K55" s="220">
        <v>0</v>
      </c>
      <c r="L55" s="220">
        <v>0</v>
      </c>
      <c r="M55" s="220">
        <v>0</v>
      </c>
      <c r="N55" s="219">
        <v>896073000</v>
      </c>
      <c r="O55" s="219">
        <v>896073000</v>
      </c>
      <c r="P55" s="220">
        <v>0</v>
      </c>
    </row>
    <row r="56" spans="1:16" s="1" customFormat="1" ht="26.25" thickBot="1" x14ac:dyDescent="0.25">
      <c r="A56" s="217">
        <v>2032069520050600</v>
      </c>
      <c r="B56" s="218" t="s">
        <v>48</v>
      </c>
      <c r="C56" s="220">
        <v>0</v>
      </c>
      <c r="D56" s="219">
        <v>367410066</v>
      </c>
      <c r="E56" s="220">
        <v>0</v>
      </c>
      <c r="F56" s="220">
        <v>0</v>
      </c>
      <c r="G56" s="219">
        <v>367410066</v>
      </c>
      <c r="H56" s="220">
        <v>0</v>
      </c>
      <c r="I56" s="220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v>0</v>
      </c>
      <c r="O56" s="220">
        <v>0</v>
      </c>
      <c r="P56" s="220">
        <v>0</v>
      </c>
    </row>
    <row r="57" spans="1:16" s="1" customFormat="1" ht="13.5" thickBot="1" x14ac:dyDescent="0.25">
      <c r="A57" s="132">
        <v>2053</v>
      </c>
      <c r="B57" s="133" t="s">
        <v>50</v>
      </c>
      <c r="C57" s="134">
        <v>271388987</v>
      </c>
      <c r="D57" s="135">
        <v>0</v>
      </c>
      <c r="E57" s="134">
        <v>271388987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</row>
    <row r="58" spans="1:16" s="1" customFormat="1" ht="13.5" thickBot="1" x14ac:dyDescent="0.25">
      <c r="A58" s="132">
        <v>205306</v>
      </c>
      <c r="B58" s="133" t="s">
        <v>21</v>
      </c>
      <c r="C58" s="134">
        <v>271388987</v>
      </c>
      <c r="D58" s="135">
        <v>0</v>
      </c>
      <c r="E58" s="134">
        <v>271388987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</row>
    <row r="59" spans="1:16" s="1" customFormat="1" ht="13.5" thickBot="1" x14ac:dyDescent="0.25">
      <c r="A59" s="132">
        <v>20530620</v>
      </c>
      <c r="B59" s="133" t="s">
        <v>22</v>
      </c>
      <c r="C59" s="134">
        <v>271388987</v>
      </c>
      <c r="D59" s="135">
        <v>0</v>
      </c>
      <c r="E59" s="134">
        <v>271388987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</row>
    <row r="60" spans="1:16" s="1" customFormat="1" ht="13.5" thickBot="1" x14ac:dyDescent="0.25">
      <c r="A60" s="132">
        <v>2053062002</v>
      </c>
      <c r="B60" s="133" t="s">
        <v>23</v>
      </c>
      <c r="C60" s="134">
        <v>271388987</v>
      </c>
      <c r="D60" s="135">
        <v>0</v>
      </c>
      <c r="E60" s="134">
        <v>271388987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</row>
    <row r="61" spans="1:16" s="1" customFormat="1" ht="26.25" thickBot="1" x14ac:dyDescent="0.25">
      <c r="A61" s="132">
        <v>205306200205</v>
      </c>
      <c r="B61" s="133" t="s">
        <v>24</v>
      </c>
      <c r="C61" s="134">
        <v>271388987</v>
      </c>
      <c r="D61" s="135">
        <v>0</v>
      </c>
      <c r="E61" s="134">
        <v>271388987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</row>
    <row r="62" spans="1:16" s="1" customFormat="1" ht="26.25" thickBot="1" x14ac:dyDescent="0.25">
      <c r="A62" s="132">
        <v>20530620020504</v>
      </c>
      <c r="B62" s="133" t="s">
        <v>51</v>
      </c>
      <c r="C62" s="134">
        <v>271388987</v>
      </c>
      <c r="D62" s="135">
        <v>0</v>
      </c>
      <c r="E62" s="134">
        <v>271388987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</row>
    <row r="63" spans="1:16" s="1" customFormat="1" ht="26.25" thickBot="1" x14ac:dyDescent="0.25">
      <c r="A63" s="217">
        <v>2053062002050400</v>
      </c>
      <c r="B63" s="218" t="s">
        <v>35</v>
      </c>
      <c r="C63" s="219">
        <v>271388987</v>
      </c>
      <c r="D63" s="220">
        <v>0</v>
      </c>
      <c r="E63" s="219">
        <v>271388987</v>
      </c>
      <c r="F63" s="220">
        <v>0</v>
      </c>
      <c r="G63" s="220">
        <v>0</v>
      </c>
      <c r="H63" s="220">
        <v>0</v>
      </c>
      <c r="I63" s="220">
        <v>0</v>
      </c>
      <c r="J63" s="220">
        <v>0</v>
      </c>
      <c r="K63" s="220">
        <v>0</v>
      </c>
      <c r="L63" s="220">
        <v>0</v>
      </c>
      <c r="M63" s="220">
        <v>0</v>
      </c>
      <c r="N63" s="220">
        <v>0</v>
      </c>
      <c r="O63" s="220">
        <v>0</v>
      </c>
      <c r="P63" s="220">
        <v>0</v>
      </c>
    </row>
    <row r="64" spans="1:16" s="1" customFormat="1" ht="13.5" thickBot="1" x14ac:dyDescent="0.25">
      <c r="A64" s="132">
        <v>2057</v>
      </c>
      <c r="B64" s="133" t="s">
        <v>52</v>
      </c>
      <c r="C64" s="134">
        <v>2038433101</v>
      </c>
      <c r="D64" s="134">
        <v>1073842062.77</v>
      </c>
      <c r="E64" s="135">
        <v>0</v>
      </c>
      <c r="F64" s="134">
        <v>505000000</v>
      </c>
      <c r="G64" s="134">
        <v>505000000</v>
      </c>
      <c r="H64" s="134">
        <v>3112275163.77</v>
      </c>
      <c r="I64" s="134">
        <v>1007592690</v>
      </c>
      <c r="J64" s="134">
        <v>1086023474</v>
      </c>
      <c r="K64" s="134">
        <v>6440000</v>
      </c>
      <c r="L64" s="134">
        <v>193328103</v>
      </c>
      <c r="M64" s="134">
        <v>193328103</v>
      </c>
      <c r="N64" s="134">
        <v>2032691689.77</v>
      </c>
      <c r="O64" s="134">
        <v>1025098999.77</v>
      </c>
      <c r="P64" s="135">
        <v>0</v>
      </c>
    </row>
    <row r="65" spans="1:16" s="1" customFormat="1" ht="13.5" thickBot="1" x14ac:dyDescent="0.25">
      <c r="A65" s="132">
        <v>205706</v>
      </c>
      <c r="B65" s="133" t="s">
        <v>21</v>
      </c>
      <c r="C65" s="134">
        <v>2038433101</v>
      </c>
      <c r="D65" s="134">
        <v>1073842062.77</v>
      </c>
      <c r="E65" s="135">
        <v>0</v>
      </c>
      <c r="F65" s="134">
        <v>505000000</v>
      </c>
      <c r="G65" s="134">
        <v>505000000</v>
      </c>
      <c r="H65" s="134">
        <v>3112275163.77</v>
      </c>
      <c r="I65" s="134">
        <v>1007592690</v>
      </c>
      <c r="J65" s="134">
        <v>1086023474</v>
      </c>
      <c r="K65" s="134">
        <v>6440000</v>
      </c>
      <c r="L65" s="134">
        <v>193328103</v>
      </c>
      <c r="M65" s="134">
        <v>193328103</v>
      </c>
      <c r="N65" s="134">
        <v>2032691689.77</v>
      </c>
      <c r="O65" s="134">
        <v>1025098999.77</v>
      </c>
      <c r="P65" s="135">
        <v>0</v>
      </c>
    </row>
    <row r="66" spans="1:16" s="1" customFormat="1" ht="13.5" thickBot="1" x14ac:dyDescent="0.25">
      <c r="A66" s="132">
        <v>20570620</v>
      </c>
      <c r="B66" s="133" t="s">
        <v>22</v>
      </c>
      <c r="C66" s="134">
        <v>2038433101</v>
      </c>
      <c r="D66" s="134">
        <v>1053794914.04</v>
      </c>
      <c r="E66" s="135">
        <v>0</v>
      </c>
      <c r="F66" s="134">
        <v>505000000</v>
      </c>
      <c r="G66" s="134">
        <v>505000000</v>
      </c>
      <c r="H66" s="134">
        <v>3092228015.04</v>
      </c>
      <c r="I66" s="134">
        <v>1007592690</v>
      </c>
      <c r="J66" s="134">
        <v>1086023474</v>
      </c>
      <c r="K66" s="134">
        <v>6440000</v>
      </c>
      <c r="L66" s="134">
        <v>193328103</v>
      </c>
      <c r="M66" s="134">
        <v>193328103</v>
      </c>
      <c r="N66" s="134">
        <v>2012644541.04</v>
      </c>
      <c r="O66" s="134">
        <v>1005051851.04</v>
      </c>
      <c r="P66" s="135">
        <v>0</v>
      </c>
    </row>
    <row r="67" spans="1:16" s="1" customFormat="1" ht="13.5" thickBot="1" x14ac:dyDescent="0.25">
      <c r="A67" s="132">
        <v>2057062002</v>
      </c>
      <c r="B67" s="133" t="s">
        <v>23</v>
      </c>
      <c r="C67" s="134">
        <v>2038433101</v>
      </c>
      <c r="D67" s="134">
        <v>1053794914.04</v>
      </c>
      <c r="E67" s="135">
        <v>0</v>
      </c>
      <c r="F67" s="134">
        <v>505000000</v>
      </c>
      <c r="G67" s="134">
        <v>505000000</v>
      </c>
      <c r="H67" s="134">
        <v>3092228015.04</v>
      </c>
      <c r="I67" s="134">
        <v>1007592690</v>
      </c>
      <c r="J67" s="134">
        <v>1086023474</v>
      </c>
      <c r="K67" s="134">
        <v>6440000</v>
      </c>
      <c r="L67" s="134">
        <v>193328103</v>
      </c>
      <c r="M67" s="134">
        <v>193328103</v>
      </c>
      <c r="N67" s="134">
        <v>2012644541.04</v>
      </c>
      <c r="O67" s="134">
        <v>1005051851.04</v>
      </c>
      <c r="P67" s="135">
        <v>0</v>
      </c>
    </row>
    <row r="68" spans="1:16" s="1" customFormat="1" ht="26.25" thickBot="1" x14ac:dyDescent="0.25">
      <c r="A68" s="132">
        <v>205706200205</v>
      </c>
      <c r="B68" s="133" t="s">
        <v>24</v>
      </c>
      <c r="C68" s="134">
        <v>2038433101</v>
      </c>
      <c r="D68" s="134">
        <v>1053794914.04</v>
      </c>
      <c r="E68" s="135">
        <v>0</v>
      </c>
      <c r="F68" s="134">
        <v>505000000</v>
      </c>
      <c r="G68" s="134">
        <v>505000000</v>
      </c>
      <c r="H68" s="134">
        <v>3092228015.04</v>
      </c>
      <c r="I68" s="134">
        <v>1007592690</v>
      </c>
      <c r="J68" s="134">
        <v>1086023474</v>
      </c>
      <c r="K68" s="134">
        <v>6440000</v>
      </c>
      <c r="L68" s="134">
        <v>193328103</v>
      </c>
      <c r="M68" s="134">
        <v>193328103</v>
      </c>
      <c r="N68" s="134">
        <v>2012644541.04</v>
      </c>
      <c r="O68" s="134">
        <v>1005051851.04</v>
      </c>
      <c r="P68" s="135">
        <v>0</v>
      </c>
    </row>
    <row r="69" spans="1:16" s="1" customFormat="1" ht="13.5" thickBot="1" x14ac:dyDescent="0.25">
      <c r="A69" s="132">
        <v>20570620020501</v>
      </c>
      <c r="B69" s="133" t="s">
        <v>25</v>
      </c>
      <c r="C69" s="134">
        <v>204000000</v>
      </c>
      <c r="D69" s="134">
        <v>149391265</v>
      </c>
      <c r="E69" s="135">
        <v>0</v>
      </c>
      <c r="F69" s="134">
        <v>100000000</v>
      </c>
      <c r="G69" s="135">
        <v>0</v>
      </c>
      <c r="H69" s="134">
        <v>453391265</v>
      </c>
      <c r="I69" s="134">
        <v>175000000</v>
      </c>
      <c r="J69" s="134">
        <v>176670257</v>
      </c>
      <c r="K69" s="135">
        <v>0</v>
      </c>
      <c r="L69" s="134">
        <v>70668103</v>
      </c>
      <c r="M69" s="134">
        <v>70668103</v>
      </c>
      <c r="N69" s="134">
        <v>276721008</v>
      </c>
      <c r="O69" s="134">
        <v>101721008</v>
      </c>
      <c r="P69" s="135">
        <v>0</v>
      </c>
    </row>
    <row r="70" spans="1:16" s="1" customFormat="1" ht="13.5" thickBot="1" x14ac:dyDescent="0.25">
      <c r="A70" s="217">
        <v>2057062002050100</v>
      </c>
      <c r="B70" s="218" t="s">
        <v>25</v>
      </c>
      <c r="C70" s="219">
        <v>204000000</v>
      </c>
      <c r="D70" s="219">
        <v>149391265</v>
      </c>
      <c r="E70" s="220">
        <v>0</v>
      </c>
      <c r="F70" s="219">
        <v>100000000</v>
      </c>
      <c r="G70" s="220">
        <v>0</v>
      </c>
      <c r="H70" s="219">
        <v>453391265</v>
      </c>
      <c r="I70" s="219">
        <v>175000000</v>
      </c>
      <c r="J70" s="219">
        <v>176670257</v>
      </c>
      <c r="K70" s="220">
        <v>0</v>
      </c>
      <c r="L70" s="219">
        <v>70668103</v>
      </c>
      <c r="M70" s="219">
        <v>70668103</v>
      </c>
      <c r="N70" s="219">
        <v>276721008</v>
      </c>
      <c r="O70" s="219">
        <v>101721008</v>
      </c>
      <c r="P70" s="220">
        <v>0</v>
      </c>
    </row>
    <row r="71" spans="1:16" s="1" customFormat="1" ht="26.25" thickBot="1" x14ac:dyDescent="0.25">
      <c r="A71" s="132">
        <v>20570620020502</v>
      </c>
      <c r="B71" s="133" t="s">
        <v>26</v>
      </c>
      <c r="C71" s="134">
        <v>538818744</v>
      </c>
      <c r="D71" s="134">
        <v>117610071.67</v>
      </c>
      <c r="E71" s="135">
        <v>0</v>
      </c>
      <c r="F71" s="134">
        <v>365000000</v>
      </c>
      <c r="G71" s="135">
        <v>0</v>
      </c>
      <c r="H71" s="134">
        <v>1021428815.67</v>
      </c>
      <c r="I71" s="134">
        <v>576027690</v>
      </c>
      <c r="J71" s="134">
        <v>399903600</v>
      </c>
      <c r="K71" s="135">
        <v>0</v>
      </c>
      <c r="L71" s="135">
        <v>0</v>
      </c>
      <c r="M71" s="135">
        <v>0</v>
      </c>
      <c r="N71" s="134">
        <v>621525215.66999996</v>
      </c>
      <c r="O71" s="134">
        <v>45497525.670000002</v>
      </c>
      <c r="P71" s="135">
        <v>0</v>
      </c>
    </row>
    <row r="72" spans="1:16" s="1" customFormat="1" ht="26.25" thickBot="1" x14ac:dyDescent="0.25">
      <c r="A72" s="217">
        <v>2057062002050200</v>
      </c>
      <c r="B72" s="218" t="s">
        <v>27</v>
      </c>
      <c r="C72" s="219">
        <v>230000000</v>
      </c>
      <c r="D72" s="220">
        <v>0</v>
      </c>
      <c r="E72" s="220">
        <v>0</v>
      </c>
      <c r="F72" s="219">
        <v>275000000</v>
      </c>
      <c r="G72" s="220">
        <v>0</v>
      </c>
      <c r="H72" s="219">
        <v>505000000</v>
      </c>
      <c r="I72" s="219">
        <v>60000000</v>
      </c>
      <c r="J72" s="219">
        <v>399903600</v>
      </c>
      <c r="K72" s="220">
        <v>0</v>
      </c>
      <c r="L72" s="220">
        <v>0</v>
      </c>
      <c r="M72" s="220">
        <v>0</v>
      </c>
      <c r="N72" s="219">
        <v>105096400</v>
      </c>
      <c r="O72" s="219">
        <v>45096400</v>
      </c>
      <c r="P72" s="220">
        <v>0</v>
      </c>
    </row>
    <row r="73" spans="1:16" s="1" customFormat="1" ht="26.25" thickBot="1" x14ac:dyDescent="0.25">
      <c r="A73" s="217">
        <v>2057062002050200</v>
      </c>
      <c r="B73" s="218" t="s">
        <v>53</v>
      </c>
      <c r="C73" s="219">
        <v>308818744</v>
      </c>
      <c r="D73" s="219">
        <v>117610071.67</v>
      </c>
      <c r="E73" s="220">
        <v>0</v>
      </c>
      <c r="F73" s="219">
        <v>90000000</v>
      </c>
      <c r="G73" s="220">
        <v>0</v>
      </c>
      <c r="H73" s="219">
        <v>516428815.67000002</v>
      </c>
      <c r="I73" s="219">
        <v>516027690</v>
      </c>
      <c r="J73" s="220">
        <v>0</v>
      </c>
      <c r="K73" s="220">
        <v>0</v>
      </c>
      <c r="L73" s="220">
        <v>0</v>
      </c>
      <c r="M73" s="220">
        <v>0</v>
      </c>
      <c r="N73" s="219">
        <v>516428815.67000002</v>
      </c>
      <c r="O73" s="219">
        <v>401125.67</v>
      </c>
      <c r="P73" s="220">
        <v>0</v>
      </c>
    </row>
    <row r="74" spans="1:16" s="1" customFormat="1" ht="26.25" thickBot="1" x14ac:dyDescent="0.25">
      <c r="A74" s="132">
        <v>20570620020503</v>
      </c>
      <c r="B74" s="133" t="s">
        <v>29</v>
      </c>
      <c r="C74" s="134">
        <v>405000000</v>
      </c>
      <c r="D74" s="134">
        <v>262860981.62</v>
      </c>
      <c r="E74" s="135">
        <v>0</v>
      </c>
      <c r="F74" s="134">
        <v>40000000</v>
      </c>
      <c r="G74" s="135">
        <v>0</v>
      </c>
      <c r="H74" s="134">
        <v>707860981.62</v>
      </c>
      <c r="I74" s="134">
        <v>96500000</v>
      </c>
      <c r="J74" s="134">
        <v>235400000</v>
      </c>
      <c r="K74" s="135">
        <v>0</v>
      </c>
      <c r="L74" s="134">
        <v>24100000</v>
      </c>
      <c r="M74" s="134">
        <v>24100000</v>
      </c>
      <c r="N74" s="134">
        <v>472460981.62</v>
      </c>
      <c r="O74" s="134">
        <v>375960981.62</v>
      </c>
      <c r="P74" s="135">
        <v>0</v>
      </c>
    </row>
    <row r="75" spans="1:16" s="1" customFormat="1" ht="26.25" thickBot="1" x14ac:dyDescent="0.25">
      <c r="A75" s="217">
        <v>2057062002050300</v>
      </c>
      <c r="B75" s="218" t="s">
        <v>30</v>
      </c>
      <c r="C75" s="219">
        <v>280000000</v>
      </c>
      <c r="D75" s="219">
        <v>262860981.62</v>
      </c>
      <c r="E75" s="220">
        <v>0</v>
      </c>
      <c r="F75" s="220">
        <v>0</v>
      </c>
      <c r="G75" s="220">
        <v>0</v>
      </c>
      <c r="H75" s="219">
        <v>542860981.62</v>
      </c>
      <c r="I75" s="219">
        <v>36500000</v>
      </c>
      <c r="J75" s="219">
        <v>170500000</v>
      </c>
      <c r="K75" s="220">
        <v>0</v>
      </c>
      <c r="L75" s="219">
        <v>500000</v>
      </c>
      <c r="M75" s="219">
        <v>500000</v>
      </c>
      <c r="N75" s="219">
        <v>372360981.62</v>
      </c>
      <c r="O75" s="219">
        <v>335860981.62</v>
      </c>
      <c r="P75" s="220">
        <v>0</v>
      </c>
    </row>
    <row r="76" spans="1:16" s="1" customFormat="1" ht="26.25" thickBot="1" x14ac:dyDescent="0.25">
      <c r="A76" s="217">
        <v>2057062002050300</v>
      </c>
      <c r="B76" s="218" t="s">
        <v>31</v>
      </c>
      <c r="C76" s="219">
        <v>125000000</v>
      </c>
      <c r="D76" s="220">
        <v>0</v>
      </c>
      <c r="E76" s="220">
        <v>0</v>
      </c>
      <c r="F76" s="219">
        <v>40000000</v>
      </c>
      <c r="G76" s="220">
        <v>0</v>
      </c>
      <c r="H76" s="219">
        <v>165000000</v>
      </c>
      <c r="I76" s="219">
        <v>60000000</v>
      </c>
      <c r="J76" s="219">
        <v>64900000</v>
      </c>
      <c r="K76" s="220">
        <v>0</v>
      </c>
      <c r="L76" s="219">
        <v>23600000</v>
      </c>
      <c r="M76" s="219">
        <v>23600000</v>
      </c>
      <c r="N76" s="219">
        <v>100100000</v>
      </c>
      <c r="O76" s="219">
        <v>40100000</v>
      </c>
      <c r="P76" s="220">
        <v>0</v>
      </c>
    </row>
    <row r="77" spans="1:16" s="1" customFormat="1" ht="26.25" thickBot="1" x14ac:dyDescent="0.25">
      <c r="A77" s="132">
        <v>20570620020504</v>
      </c>
      <c r="B77" s="133" t="s">
        <v>51</v>
      </c>
      <c r="C77" s="134">
        <v>188000000</v>
      </c>
      <c r="D77" s="134">
        <v>180579580.27000001</v>
      </c>
      <c r="E77" s="135">
        <v>0</v>
      </c>
      <c r="F77" s="135">
        <v>0</v>
      </c>
      <c r="G77" s="134">
        <v>50000000</v>
      </c>
      <c r="H77" s="134">
        <v>318579580.26999998</v>
      </c>
      <c r="I77" s="134">
        <v>110865000</v>
      </c>
      <c r="J77" s="134">
        <v>61200000</v>
      </c>
      <c r="K77" s="134">
        <v>6440000</v>
      </c>
      <c r="L77" s="134">
        <v>42760000</v>
      </c>
      <c r="M77" s="134">
        <v>42760000</v>
      </c>
      <c r="N77" s="134">
        <v>263819580.27000001</v>
      </c>
      <c r="O77" s="134">
        <v>152954580.27000001</v>
      </c>
      <c r="P77" s="135">
        <v>0</v>
      </c>
    </row>
    <row r="78" spans="1:16" s="1" customFormat="1" ht="26.25" thickBot="1" x14ac:dyDescent="0.25">
      <c r="A78" s="217">
        <v>2057062002050400</v>
      </c>
      <c r="B78" s="218" t="s">
        <v>54</v>
      </c>
      <c r="C78" s="219">
        <v>94000000</v>
      </c>
      <c r="D78" s="220">
        <v>0</v>
      </c>
      <c r="E78" s="220">
        <v>0</v>
      </c>
      <c r="F78" s="220">
        <v>0</v>
      </c>
      <c r="G78" s="220">
        <v>0</v>
      </c>
      <c r="H78" s="219">
        <v>94000000</v>
      </c>
      <c r="I78" s="219">
        <v>43240000</v>
      </c>
      <c r="J78" s="219">
        <v>37200000</v>
      </c>
      <c r="K78" s="219">
        <v>6440000</v>
      </c>
      <c r="L78" s="219">
        <v>30760000</v>
      </c>
      <c r="M78" s="219">
        <v>30760000</v>
      </c>
      <c r="N78" s="219">
        <v>63240000</v>
      </c>
      <c r="O78" s="219">
        <v>20000000</v>
      </c>
      <c r="P78" s="220">
        <v>0</v>
      </c>
    </row>
    <row r="79" spans="1:16" s="1" customFormat="1" ht="26.25" thickBot="1" x14ac:dyDescent="0.25">
      <c r="A79" s="217">
        <v>2057062002050400</v>
      </c>
      <c r="B79" s="218" t="s">
        <v>34</v>
      </c>
      <c r="C79" s="219">
        <v>94000000</v>
      </c>
      <c r="D79" s="219">
        <v>180579580.27000001</v>
      </c>
      <c r="E79" s="220">
        <v>0</v>
      </c>
      <c r="F79" s="220">
        <v>0</v>
      </c>
      <c r="G79" s="219">
        <v>50000000</v>
      </c>
      <c r="H79" s="219">
        <v>224579580.27000001</v>
      </c>
      <c r="I79" s="219">
        <v>67625000</v>
      </c>
      <c r="J79" s="219">
        <v>24000000</v>
      </c>
      <c r="K79" s="220">
        <v>0</v>
      </c>
      <c r="L79" s="219">
        <v>12000000</v>
      </c>
      <c r="M79" s="219">
        <v>12000000</v>
      </c>
      <c r="N79" s="219">
        <v>200579580.27000001</v>
      </c>
      <c r="O79" s="219">
        <v>132954580.27</v>
      </c>
      <c r="P79" s="220">
        <v>0</v>
      </c>
    </row>
    <row r="80" spans="1:16" s="1" customFormat="1" ht="26.25" thickBot="1" x14ac:dyDescent="0.25">
      <c r="A80" s="132">
        <v>20570620020505</v>
      </c>
      <c r="B80" s="133" t="s">
        <v>36</v>
      </c>
      <c r="C80" s="134">
        <v>295000000</v>
      </c>
      <c r="D80" s="134">
        <v>198622220</v>
      </c>
      <c r="E80" s="135">
        <v>0</v>
      </c>
      <c r="F80" s="135">
        <v>0</v>
      </c>
      <c r="G80" s="134">
        <v>180000000</v>
      </c>
      <c r="H80" s="134">
        <v>313622220</v>
      </c>
      <c r="I80" s="134">
        <v>49200000</v>
      </c>
      <c r="J80" s="134">
        <v>147800000</v>
      </c>
      <c r="K80" s="135">
        <v>0</v>
      </c>
      <c r="L80" s="134">
        <v>55800000</v>
      </c>
      <c r="M80" s="134">
        <v>55800000</v>
      </c>
      <c r="N80" s="134">
        <v>165822220</v>
      </c>
      <c r="O80" s="134">
        <v>116622220</v>
      </c>
      <c r="P80" s="135">
        <v>0</v>
      </c>
    </row>
    <row r="81" spans="1:16" s="1" customFormat="1" ht="13.5" thickBot="1" x14ac:dyDescent="0.25">
      <c r="A81" s="217">
        <v>2057062002050500</v>
      </c>
      <c r="B81" s="218" t="s">
        <v>37</v>
      </c>
      <c r="C81" s="219">
        <v>190000000</v>
      </c>
      <c r="D81" s="220">
        <v>0</v>
      </c>
      <c r="E81" s="220">
        <v>0</v>
      </c>
      <c r="F81" s="220">
        <v>0</v>
      </c>
      <c r="G81" s="220">
        <v>0</v>
      </c>
      <c r="H81" s="219">
        <v>190000000</v>
      </c>
      <c r="I81" s="220">
        <v>0</v>
      </c>
      <c r="J81" s="219">
        <v>92000000</v>
      </c>
      <c r="K81" s="220">
        <v>0</v>
      </c>
      <c r="L81" s="220">
        <v>0</v>
      </c>
      <c r="M81" s="220">
        <v>0</v>
      </c>
      <c r="N81" s="219">
        <v>98000000</v>
      </c>
      <c r="O81" s="219">
        <v>98000000</v>
      </c>
      <c r="P81" s="220">
        <v>0</v>
      </c>
    </row>
    <row r="82" spans="1:16" s="1" customFormat="1" ht="13.5" thickBot="1" x14ac:dyDescent="0.25">
      <c r="A82" s="217">
        <v>2057062002050500</v>
      </c>
      <c r="B82" s="218" t="s">
        <v>38</v>
      </c>
      <c r="C82" s="219">
        <v>105000000</v>
      </c>
      <c r="D82" s="219">
        <v>198622220</v>
      </c>
      <c r="E82" s="220">
        <v>0</v>
      </c>
      <c r="F82" s="220">
        <v>0</v>
      </c>
      <c r="G82" s="219">
        <v>180000000</v>
      </c>
      <c r="H82" s="219">
        <v>123622220</v>
      </c>
      <c r="I82" s="219">
        <v>49200000</v>
      </c>
      <c r="J82" s="219">
        <v>55800000</v>
      </c>
      <c r="K82" s="220">
        <v>0</v>
      </c>
      <c r="L82" s="219">
        <v>55800000</v>
      </c>
      <c r="M82" s="219">
        <v>55800000</v>
      </c>
      <c r="N82" s="219">
        <v>67822220</v>
      </c>
      <c r="O82" s="219">
        <v>18622220</v>
      </c>
      <c r="P82" s="220">
        <v>0</v>
      </c>
    </row>
    <row r="83" spans="1:16" s="1" customFormat="1" ht="13.5" thickBot="1" x14ac:dyDescent="0.25">
      <c r="A83" s="132">
        <v>20570620020506</v>
      </c>
      <c r="B83" s="133" t="s">
        <v>39</v>
      </c>
      <c r="C83" s="134">
        <v>407614357</v>
      </c>
      <c r="D83" s="134">
        <v>144730795.47999999</v>
      </c>
      <c r="E83" s="135">
        <v>0</v>
      </c>
      <c r="F83" s="135">
        <v>0</v>
      </c>
      <c r="G83" s="134">
        <v>275000000</v>
      </c>
      <c r="H83" s="134">
        <v>277345152.48000002</v>
      </c>
      <c r="I83" s="135">
        <v>0</v>
      </c>
      <c r="J83" s="134">
        <v>65049617</v>
      </c>
      <c r="K83" s="135">
        <v>0</v>
      </c>
      <c r="L83" s="135">
        <v>0</v>
      </c>
      <c r="M83" s="135">
        <v>0</v>
      </c>
      <c r="N83" s="134">
        <v>212295535.47999999</v>
      </c>
      <c r="O83" s="134">
        <v>212295535.47999999</v>
      </c>
      <c r="P83" s="135">
        <v>0</v>
      </c>
    </row>
    <row r="84" spans="1:16" s="1" customFormat="1" ht="13.5" thickBot="1" x14ac:dyDescent="0.25">
      <c r="A84" s="217">
        <v>2057062002050600</v>
      </c>
      <c r="B84" s="218" t="s">
        <v>39</v>
      </c>
      <c r="C84" s="219">
        <v>407614357</v>
      </c>
      <c r="D84" s="219">
        <v>144730795.47999999</v>
      </c>
      <c r="E84" s="220">
        <v>0</v>
      </c>
      <c r="F84" s="220">
        <v>0</v>
      </c>
      <c r="G84" s="219">
        <v>275000000</v>
      </c>
      <c r="H84" s="219">
        <v>277345152.48000002</v>
      </c>
      <c r="I84" s="220">
        <v>0</v>
      </c>
      <c r="J84" s="219">
        <v>65049617</v>
      </c>
      <c r="K84" s="220">
        <v>0</v>
      </c>
      <c r="L84" s="220">
        <v>0</v>
      </c>
      <c r="M84" s="220">
        <v>0</v>
      </c>
      <c r="N84" s="219">
        <v>212295535.47999999</v>
      </c>
      <c r="O84" s="219">
        <v>212295535.47999999</v>
      </c>
      <c r="P84" s="220">
        <v>0</v>
      </c>
    </row>
    <row r="85" spans="1:16" s="1" customFormat="1" ht="26.25" thickBot="1" x14ac:dyDescent="0.25">
      <c r="A85" s="217">
        <v>2057069520050300</v>
      </c>
      <c r="B85" s="218" t="s">
        <v>55</v>
      </c>
      <c r="C85" s="220">
        <v>0</v>
      </c>
      <c r="D85" s="219">
        <v>20047148.73</v>
      </c>
      <c r="E85" s="220">
        <v>0</v>
      </c>
      <c r="F85" s="220">
        <v>0</v>
      </c>
      <c r="G85" s="220">
        <v>0</v>
      </c>
      <c r="H85" s="219">
        <v>20047148.73</v>
      </c>
      <c r="I85" s="220">
        <v>0</v>
      </c>
      <c r="J85" s="220">
        <v>0</v>
      </c>
      <c r="K85" s="220">
        <v>0</v>
      </c>
      <c r="L85" s="220">
        <v>0</v>
      </c>
      <c r="M85" s="220">
        <v>0</v>
      </c>
      <c r="N85" s="219">
        <v>20047148.73</v>
      </c>
      <c r="O85" s="219">
        <v>20047148.73</v>
      </c>
      <c r="P85" s="220">
        <v>0</v>
      </c>
    </row>
    <row r="86" spans="1:16" s="1" customFormat="1" ht="13.5" thickBot="1" x14ac:dyDescent="0.25">
      <c r="A86" s="132">
        <v>2070</v>
      </c>
      <c r="B86" s="133" t="s">
        <v>52</v>
      </c>
      <c r="C86" s="134">
        <v>100000000</v>
      </c>
      <c r="D86" s="135">
        <v>0</v>
      </c>
      <c r="E86" s="134">
        <v>100000000</v>
      </c>
      <c r="F86" s="135">
        <v>0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</row>
    <row r="87" spans="1:16" s="1" customFormat="1" ht="13.5" hidden="1" thickBot="1" x14ac:dyDescent="0.25">
      <c r="A87" s="132">
        <v>207006</v>
      </c>
      <c r="B87" s="133" t="s">
        <v>21</v>
      </c>
      <c r="C87" s="134">
        <v>100000000</v>
      </c>
      <c r="D87" s="135">
        <v>0</v>
      </c>
      <c r="E87" s="134">
        <v>100000000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</row>
    <row r="88" spans="1:16" s="1" customFormat="1" ht="13.5" hidden="1" thickBot="1" x14ac:dyDescent="0.25">
      <c r="A88" s="132">
        <v>20700620</v>
      </c>
      <c r="B88" s="133" t="s">
        <v>22</v>
      </c>
      <c r="C88" s="134">
        <v>100000000</v>
      </c>
      <c r="D88" s="135">
        <v>0</v>
      </c>
      <c r="E88" s="134">
        <v>100000000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</row>
    <row r="89" spans="1:16" s="1" customFormat="1" ht="13.5" hidden="1" thickBot="1" x14ac:dyDescent="0.25">
      <c r="A89" s="132">
        <v>2070062002</v>
      </c>
      <c r="B89" s="133" t="s">
        <v>23</v>
      </c>
      <c r="C89" s="134">
        <v>100000000</v>
      </c>
      <c r="D89" s="135">
        <v>0</v>
      </c>
      <c r="E89" s="134">
        <v>100000000</v>
      </c>
      <c r="F89" s="135">
        <v>0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135">
        <v>0</v>
      </c>
      <c r="P89" s="135">
        <v>0</v>
      </c>
    </row>
    <row r="90" spans="1:16" s="1" customFormat="1" ht="26.25" hidden="1" thickBot="1" x14ac:dyDescent="0.25">
      <c r="A90" s="132">
        <v>207006200205</v>
      </c>
      <c r="B90" s="133" t="s">
        <v>24</v>
      </c>
      <c r="C90" s="134">
        <v>100000000</v>
      </c>
      <c r="D90" s="135">
        <v>0</v>
      </c>
      <c r="E90" s="134">
        <v>100000000</v>
      </c>
      <c r="F90" s="135">
        <v>0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135">
        <v>0</v>
      </c>
      <c r="P90" s="135">
        <v>0</v>
      </c>
    </row>
    <row r="91" spans="1:16" s="1" customFormat="1" ht="26.25" hidden="1" thickBot="1" x14ac:dyDescent="0.25">
      <c r="A91" s="132">
        <v>20700620020504</v>
      </c>
      <c r="B91" s="133" t="s">
        <v>51</v>
      </c>
      <c r="C91" s="134">
        <v>100000000</v>
      </c>
      <c r="D91" s="135">
        <v>0</v>
      </c>
      <c r="E91" s="134">
        <v>100000000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</row>
    <row r="92" spans="1:16" s="1" customFormat="1" ht="26.25" thickBot="1" x14ac:dyDescent="0.25">
      <c r="A92" s="217">
        <v>2070062002050400</v>
      </c>
      <c r="B92" s="218" t="s">
        <v>35</v>
      </c>
      <c r="C92" s="219">
        <v>100000000</v>
      </c>
      <c r="D92" s="220">
        <v>0</v>
      </c>
      <c r="E92" s="219">
        <v>100000000</v>
      </c>
      <c r="F92" s="220">
        <v>0</v>
      </c>
      <c r="G92" s="220">
        <v>0</v>
      </c>
      <c r="H92" s="220">
        <v>0</v>
      </c>
      <c r="I92" s="220">
        <v>0</v>
      </c>
      <c r="J92" s="220">
        <v>0</v>
      </c>
      <c r="K92" s="220">
        <v>0</v>
      </c>
      <c r="L92" s="220">
        <v>0</v>
      </c>
      <c r="M92" s="220">
        <v>0</v>
      </c>
      <c r="N92" s="220">
        <v>0</v>
      </c>
      <c r="O92" s="220">
        <v>0</v>
      </c>
      <c r="P92" s="220">
        <v>0</v>
      </c>
    </row>
    <row r="93" spans="1:16" s="1" customFormat="1" ht="13.5" thickBot="1" x14ac:dyDescent="0.25">
      <c r="A93" s="132">
        <v>2073</v>
      </c>
      <c r="B93" s="133" t="s">
        <v>56</v>
      </c>
      <c r="C93" s="134">
        <v>101630000</v>
      </c>
      <c r="D93" s="135">
        <v>0</v>
      </c>
      <c r="E93" s="135">
        <v>0</v>
      </c>
      <c r="F93" s="135">
        <v>0</v>
      </c>
      <c r="G93" s="135">
        <v>0</v>
      </c>
      <c r="H93" s="134">
        <v>101630000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4">
        <v>101630000</v>
      </c>
      <c r="O93" s="134">
        <v>101630000</v>
      </c>
      <c r="P93" s="135">
        <v>0</v>
      </c>
    </row>
    <row r="94" spans="1:16" s="1" customFormat="1" ht="13.5" thickBot="1" x14ac:dyDescent="0.25">
      <c r="A94" s="132">
        <v>207306</v>
      </c>
      <c r="B94" s="133" t="s">
        <v>21</v>
      </c>
      <c r="C94" s="134">
        <v>101630000</v>
      </c>
      <c r="D94" s="135">
        <v>0</v>
      </c>
      <c r="E94" s="135">
        <v>0</v>
      </c>
      <c r="F94" s="135">
        <v>0</v>
      </c>
      <c r="G94" s="135">
        <v>0</v>
      </c>
      <c r="H94" s="134">
        <v>101630000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4">
        <v>101630000</v>
      </c>
      <c r="O94" s="134">
        <v>101630000</v>
      </c>
      <c r="P94" s="135">
        <v>0</v>
      </c>
    </row>
    <row r="95" spans="1:16" s="1" customFormat="1" ht="13.5" thickBot="1" x14ac:dyDescent="0.25">
      <c r="A95" s="132">
        <v>20730620</v>
      </c>
      <c r="B95" s="133" t="s">
        <v>22</v>
      </c>
      <c r="C95" s="134">
        <v>101630000</v>
      </c>
      <c r="D95" s="135">
        <v>0</v>
      </c>
      <c r="E95" s="135">
        <v>0</v>
      </c>
      <c r="F95" s="135">
        <v>0</v>
      </c>
      <c r="G95" s="135">
        <v>0</v>
      </c>
      <c r="H95" s="134">
        <v>101630000</v>
      </c>
      <c r="I95" s="135">
        <v>0</v>
      </c>
      <c r="J95" s="135">
        <v>0</v>
      </c>
      <c r="K95" s="135">
        <v>0</v>
      </c>
      <c r="L95" s="135">
        <v>0</v>
      </c>
      <c r="M95" s="135">
        <v>0</v>
      </c>
      <c r="N95" s="134">
        <v>101630000</v>
      </c>
      <c r="O95" s="134">
        <v>101630000</v>
      </c>
      <c r="P95" s="135">
        <v>0</v>
      </c>
    </row>
    <row r="96" spans="1:16" s="1" customFormat="1" ht="13.5" thickBot="1" x14ac:dyDescent="0.25">
      <c r="A96" s="132">
        <v>2073062002</v>
      </c>
      <c r="B96" s="133" t="s">
        <v>23</v>
      </c>
      <c r="C96" s="134">
        <v>101630000</v>
      </c>
      <c r="D96" s="135">
        <v>0</v>
      </c>
      <c r="E96" s="135">
        <v>0</v>
      </c>
      <c r="F96" s="135">
        <v>0</v>
      </c>
      <c r="G96" s="135">
        <v>0</v>
      </c>
      <c r="H96" s="134">
        <v>101630000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4">
        <v>101630000</v>
      </c>
      <c r="O96" s="134">
        <v>101630000</v>
      </c>
      <c r="P96" s="135">
        <v>0</v>
      </c>
    </row>
    <row r="97" spans="1:16" s="1" customFormat="1" ht="26.25" thickBot="1" x14ac:dyDescent="0.25">
      <c r="A97" s="132">
        <v>207306200205</v>
      </c>
      <c r="B97" s="133" t="s">
        <v>24</v>
      </c>
      <c r="C97" s="134">
        <v>101630000</v>
      </c>
      <c r="D97" s="135">
        <v>0</v>
      </c>
      <c r="E97" s="135">
        <v>0</v>
      </c>
      <c r="F97" s="135">
        <v>0</v>
      </c>
      <c r="G97" s="135">
        <v>0</v>
      </c>
      <c r="H97" s="134">
        <v>101630000</v>
      </c>
      <c r="I97" s="135">
        <v>0</v>
      </c>
      <c r="J97" s="135">
        <v>0</v>
      </c>
      <c r="K97" s="135">
        <v>0</v>
      </c>
      <c r="L97" s="135">
        <v>0</v>
      </c>
      <c r="M97" s="135">
        <v>0</v>
      </c>
      <c r="N97" s="134">
        <v>101630000</v>
      </c>
      <c r="O97" s="134">
        <v>101630000</v>
      </c>
      <c r="P97" s="135">
        <v>0</v>
      </c>
    </row>
    <row r="98" spans="1:16" s="1" customFormat="1" ht="26.25" thickBot="1" x14ac:dyDescent="0.25">
      <c r="A98" s="132">
        <v>20730620020503</v>
      </c>
      <c r="B98" s="133" t="s">
        <v>29</v>
      </c>
      <c r="C98" s="134">
        <v>101630000</v>
      </c>
      <c r="D98" s="135">
        <v>0</v>
      </c>
      <c r="E98" s="135">
        <v>0</v>
      </c>
      <c r="F98" s="135">
        <v>0</v>
      </c>
      <c r="G98" s="135">
        <v>0</v>
      </c>
      <c r="H98" s="134">
        <v>101630000</v>
      </c>
      <c r="I98" s="135">
        <v>0</v>
      </c>
      <c r="J98" s="135">
        <v>0</v>
      </c>
      <c r="K98" s="135">
        <v>0</v>
      </c>
      <c r="L98" s="135">
        <v>0</v>
      </c>
      <c r="M98" s="135">
        <v>0</v>
      </c>
      <c r="N98" s="134">
        <v>101630000</v>
      </c>
      <c r="O98" s="134">
        <v>101630000</v>
      </c>
      <c r="P98" s="135">
        <v>0</v>
      </c>
    </row>
    <row r="99" spans="1:16" s="1" customFormat="1" ht="26.25" thickBot="1" x14ac:dyDescent="0.25">
      <c r="A99" s="217">
        <v>2073062002050300</v>
      </c>
      <c r="B99" s="218" t="s">
        <v>57</v>
      </c>
      <c r="C99" s="219">
        <v>101630000</v>
      </c>
      <c r="D99" s="220">
        <v>0</v>
      </c>
      <c r="E99" s="220">
        <v>0</v>
      </c>
      <c r="F99" s="220">
        <v>0</v>
      </c>
      <c r="G99" s="220">
        <v>0</v>
      </c>
      <c r="H99" s="219">
        <v>101630000</v>
      </c>
      <c r="I99" s="220">
        <v>0</v>
      </c>
      <c r="J99" s="220">
        <v>0</v>
      </c>
      <c r="K99" s="220">
        <v>0</v>
      </c>
      <c r="L99" s="220">
        <v>0</v>
      </c>
      <c r="M99" s="220">
        <v>0</v>
      </c>
      <c r="N99" s="219">
        <v>101630000</v>
      </c>
      <c r="O99" s="219">
        <v>101630000</v>
      </c>
      <c r="P99" s="220">
        <v>0</v>
      </c>
    </row>
    <row r="100" spans="1:16" s="1" customFormat="1" ht="13.5" thickBot="1" x14ac:dyDescent="0.25">
      <c r="A100" s="132">
        <v>207506</v>
      </c>
      <c r="B100" s="133" t="s">
        <v>21</v>
      </c>
      <c r="C100" s="134">
        <v>21940920</v>
      </c>
      <c r="D100" s="135">
        <v>0</v>
      </c>
      <c r="E100" s="135">
        <v>0</v>
      </c>
      <c r="F100" s="135">
        <v>0</v>
      </c>
      <c r="G100" s="135">
        <v>0</v>
      </c>
      <c r="H100" s="134">
        <v>21940920</v>
      </c>
      <c r="I100" s="135">
        <v>0</v>
      </c>
      <c r="J100" s="135">
        <v>0</v>
      </c>
      <c r="K100" s="135">
        <v>0</v>
      </c>
      <c r="L100" s="135">
        <v>0</v>
      </c>
      <c r="M100" s="135">
        <v>0</v>
      </c>
      <c r="N100" s="134">
        <v>21940920</v>
      </c>
      <c r="O100" s="134">
        <v>21940920</v>
      </c>
      <c r="P100" s="135">
        <v>0</v>
      </c>
    </row>
    <row r="101" spans="1:16" s="1" customFormat="1" ht="13.5" thickBot="1" x14ac:dyDescent="0.25">
      <c r="A101" s="132">
        <v>20750620</v>
      </c>
      <c r="B101" s="133" t="s">
        <v>22</v>
      </c>
      <c r="C101" s="134">
        <v>21940920</v>
      </c>
      <c r="D101" s="135">
        <v>0</v>
      </c>
      <c r="E101" s="135">
        <v>0</v>
      </c>
      <c r="F101" s="135">
        <v>0</v>
      </c>
      <c r="G101" s="135">
        <v>0</v>
      </c>
      <c r="H101" s="134">
        <v>21940920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4">
        <v>21940920</v>
      </c>
      <c r="O101" s="134">
        <v>21940920</v>
      </c>
      <c r="P101" s="135">
        <v>0</v>
      </c>
    </row>
    <row r="102" spans="1:16" s="1" customFormat="1" ht="13.5" thickBot="1" x14ac:dyDescent="0.25">
      <c r="A102" s="132">
        <v>2075062002</v>
      </c>
      <c r="B102" s="133" t="s">
        <v>23</v>
      </c>
      <c r="C102" s="134">
        <v>21940920</v>
      </c>
      <c r="D102" s="135">
        <v>0</v>
      </c>
      <c r="E102" s="135">
        <v>0</v>
      </c>
      <c r="F102" s="135">
        <v>0</v>
      </c>
      <c r="G102" s="135">
        <v>0</v>
      </c>
      <c r="H102" s="134">
        <v>21940920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4">
        <v>21940920</v>
      </c>
      <c r="O102" s="134">
        <v>21940920</v>
      </c>
      <c r="P102" s="135">
        <v>0</v>
      </c>
    </row>
    <row r="103" spans="1:16" s="1" customFormat="1" ht="26.25" thickBot="1" x14ac:dyDescent="0.25">
      <c r="A103" s="132">
        <v>207506200205</v>
      </c>
      <c r="B103" s="133" t="s">
        <v>24</v>
      </c>
      <c r="C103" s="134">
        <v>21940920</v>
      </c>
      <c r="D103" s="135">
        <v>0</v>
      </c>
      <c r="E103" s="135">
        <v>0</v>
      </c>
      <c r="F103" s="135">
        <v>0</v>
      </c>
      <c r="G103" s="135">
        <v>0</v>
      </c>
      <c r="H103" s="134">
        <v>21940920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4">
        <v>21940920</v>
      </c>
      <c r="O103" s="134">
        <v>21940920</v>
      </c>
      <c r="P103" s="135">
        <v>0</v>
      </c>
    </row>
    <row r="104" spans="1:16" s="1" customFormat="1" ht="26.25" thickBot="1" x14ac:dyDescent="0.25">
      <c r="A104" s="132">
        <v>20750620020502</v>
      </c>
      <c r="B104" s="133" t="s">
        <v>26</v>
      </c>
      <c r="C104" s="134">
        <v>21940920</v>
      </c>
      <c r="D104" s="135">
        <v>0</v>
      </c>
      <c r="E104" s="135">
        <v>0</v>
      </c>
      <c r="F104" s="135">
        <v>0</v>
      </c>
      <c r="G104" s="135">
        <v>0</v>
      </c>
      <c r="H104" s="134">
        <v>21940920</v>
      </c>
      <c r="I104" s="135">
        <v>0</v>
      </c>
      <c r="J104" s="135">
        <v>0</v>
      </c>
      <c r="K104" s="135">
        <v>0</v>
      </c>
      <c r="L104" s="135">
        <v>0</v>
      </c>
      <c r="M104" s="135">
        <v>0</v>
      </c>
      <c r="N104" s="134">
        <v>21940920</v>
      </c>
      <c r="O104" s="134">
        <v>21940920</v>
      </c>
      <c r="P104" s="135">
        <v>0</v>
      </c>
    </row>
    <row r="105" spans="1:16" s="1" customFormat="1" ht="13.5" thickBot="1" x14ac:dyDescent="0.25">
      <c r="A105" s="217">
        <v>2075062002050200</v>
      </c>
      <c r="B105" s="218" t="s">
        <v>28</v>
      </c>
      <c r="C105" s="219">
        <v>21940920</v>
      </c>
      <c r="D105" s="220">
        <v>0</v>
      </c>
      <c r="E105" s="220">
        <v>0</v>
      </c>
      <c r="F105" s="220">
        <v>0</v>
      </c>
      <c r="G105" s="220">
        <v>0</v>
      </c>
      <c r="H105" s="219">
        <v>21940920</v>
      </c>
      <c r="I105" s="220">
        <v>0</v>
      </c>
      <c r="J105" s="220">
        <v>0</v>
      </c>
      <c r="K105" s="220">
        <v>0</v>
      </c>
      <c r="L105" s="220">
        <v>0</v>
      </c>
      <c r="M105" s="220">
        <v>0</v>
      </c>
      <c r="N105" s="219">
        <v>21940920</v>
      </c>
      <c r="O105" s="219">
        <v>21940920</v>
      </c>
      <c r="P105" s="220">
        <v>0</v>
      </c>
    </row>
    <row r="106" spans="1:16" s="1" customFormat="1" ht="13.5" thickBot="1" x14ac:dyDescent="0.25">
      <c r="A106" s="132">
        <v>2082</v>
      </c>
      <c r="B106" s="133" t="s">
        <v>58</v>
      </c>
      <c r="C106" s="134">
        <f>C107</f>
        <v>1958900000</v>
      </c>
      <c r="D106" s="134">
        <f t="shared" ref="D106:O106" si="0">D107</f>
        <v>3395858462.6900001</v>
      </c>
      <c r="E106" s="134">
        <f t="shared" si="0"/>
        <v>0</v>
      </c>
      <c r="F106" s="134">
        <f t="shared" si="0"/>
        <v>341305476</v>
      </c>
      <c r="G106" s="134">
        <f t="shared" si="0"/>
        <v>341305476</v>
      </c>
      <c r="H106" s="134">
        <f t="shared" si="0"/>
        <v>5354758462.6899996</v>
      </c>
      <c r="I106" s="134">
        <f t="shared" si="0"/>
        <v>790158554.41999996</v>
      </c>
      <c r="J106" s="134">
        <f t="shared" si="0"/>
        <v>1101467100.6199999</v>
      </c>
      <c r="K106" s="134">
        <f t="shared" si="0"/>
        <v>18133000</v>
      </c>
      <c r="L106" s="134">
        <f t="shared" si="0"/>
        <v>170938909.32000002</v>
      </c>
      <c r="M106" s="134">
        <f t="shared" si="0"/>
        <v>168938909.32000002</v>
      </c>
      <c r="N106" s="134">
        <f t="shared" si="0"/>
        <v>4271424362.0700002</v>
      </c>
      <c r="O106" s="134">
        <f t="shared" si="0"/>
        <v>3481265807.6500001</v>
      </c>
      <c r="P106" s="134">
        <v>2000000</v>
      </c>
    </row>
    <row r="107" spans="1:16" s="1" customFormat="1" ht="13.5" thickBot="1" x14ac:dyDescent="0.25">
      <c r="A107" s="217">
        <v>208206</v>
      </c>
      <c r="B107" s="218" t="s">
        <v>21</v>
      </c>
      <c r="C107" s="219">
        <f>C108</f>
        <v>1958900000</v>
      </c>
      <c r="D107" s="219">
        <f t="shared" ref="D107:P107" si="1">D108</f>
        <v>3395858462.6900001</v>
      </c>
      <c r="E107" s="219">
        <f t="shared" si="1"/>
        <v>0</v>
      </c>
      <c r="F107" s="219">
        <f t="shared" si="1"/>
        <v>341305476</v>
      </c>
      <c r="G107" s="219">
        <f t="shared" si="1"/>
        <v>341305476</v>
      </c>
      <c r="H107" s="219">
        <f t="shared" si="1"/>
        <v>5354758462.6899996</v>
      </c>
      <c r="I107" s="219">
        <f t="shared" si="1"/>
        <v>790158554.41999996</v>
      </c>
      <c r="J107" s="219">
        <f t="shared" si="1"/>
        <v>1101467100.6199999</v>
      </c>
      <c r="K107" s="219">
        <f t="shared" si="1"/>
        <v>18133000</v>
      </c>
      <c r="L107" s="219">
        <f t="shared" si="1"/>
        <v>170938909.32000002</v>
      </c>
      <c r="M107" s="219">
        <f t="shared" si="1"/>
        <v>168938909.32000002</v>
      </c>
      <c r="N107" s="219">
        <f t="shared" si="1"/>
        <v>4271424362.0700002</v>
      </c>
      <c r="O107" s="219">
        <f t="shared" si="1"/>
        <v>3481265807.6500001</v>
      </c>
      <c r="P107" s="219">
        <f t="shared" si="1"/>
        <v>2000000</v>
      </c>
    </row>
    <row r="108" spans="1:16" s="1" customFormat="1" ht="13.5" thickBot="1" x14ac:dyDescent="0.25">
      <c r="A108" s="132">
        <v>20820620</v>
      </c>
      <c r="B108" s="133" t="s">
        <v>22</v>
      </c>
      <c r="C108" s="134">
        <f>C109</f>
        <v>1958900000</v>
      </c>
      <c r="D108" s="134">
        <f t="shared" ref="D108:P108" si="2">D109</f>
        <v>3395858462.6900001</v>
      </c>
      <c r="E108" s="134">
        <f t="shared" si="2"/>
        <v>0</v>
      </c>
      <c r="F108" s="134">
        <f t="shared" si="2"/>
        <v>341305476</v>
      </c>
      <c r="G108" s="134">
        <f t="shared" si="2"/>
        <v>341305476</v>
      </c>
      <c r="H108" s="134">
        <f t="shared" si="2"/>
        <v>5354758462.6899996</v>
      </c>
      <c r="I108" s="134">
        <f t="shared" si="2"/>
        <v>790158554.41999996</v>
      </c>
      <c r="J108" s="134">
        <f t="shared" si="2"/>
        <v>1101467100.6199999</v>
      </c>
      <c r="K108" s="134">
        <f t="shared" si="2"/>
        <v>18133000</v>
      </c>
      <c r="L108" s="134">
        <f t="shared" si="2"/>
        <v>170938909.32000002</v>
      </c>
      <c r="M108" s="134">
        <f t="shared" si="2"/>
        <v>168938909.32000002</v>
      </c>
      <c r="N108" s="134">
        <f t="shared" si="2"/>
        <v>4271424362.0700002</v>
      </c>
      <c r="O108" s="134">
        <f t="shared" si="2"/>
        <v>3481265807.6500001</v>
      </c>
      <c r="P108" s="134">
        <f t="shared" si="2"/>
        <v>2000000</v>
      </c>
    </row>
    <row r="109" spans="1:16" s="1" customFormat="1" ht="13.5" thickBot="1" x14ac:dyDescent="0.25">
      <c r="A109" s="132">
        <v>2082062002</v>
      </c>
      <c r="B109" s="133" t="s">
        <v>23</v>
      </c>
      <c r="C109" s="134">
        <f>C110</f>
        <v>1958900000</v>
      </c>
      <c r="D109" s="134">
        <f t="shared" ref="D109:P109" si="3">D110</f>
        <v>3395858462.6900001</v>
      </c>
      <c r="E109" s="134">
        <f t="shared" si="3"/>
        <v>0</v>
      </c>
      <c r="F109" s="134">
        <f t="shared" si="3"/>
        <v>341305476</v>
      </c>
      <c r="G109" s="134">
        <f t="shared" si="3"/>
        <v>341305476</v>
      </c>
      <c r="H109" s="134">
        <f t="shared" si="3"/>
        <v>5354758462.6899996</v>
      </c>
      <c r="I109" s="134">
        <f t="shared" si="3"/>
        <v>790158554.41999996</v>
      </c>
      <c r="J109" s="134">
        <f t="shared" si="3"/>
        <v>1101467100.6199999</v>
      </c>
      <c r="K109" s="134">
        <f t="shared" si="3"/>
        <v>18133000</v>
      </c>
      <c r="L109" s="134">
        <f t="shared" si="3"/>
        <v>170938909.32000002</v>
      </c>
      <c r="M109" s="134">
        <f t="shared" si="3"/>
        <v>168938909.32000002</v>
      </c>
      <c r="N109" s="134">
        <f t="shared" si="3"/>
        <v>4271424362.0700002</v>
      </c>
      <c r="O109" s="134">
        <f t="shared" si="3"/>
        <v>3481265807.6500001</v>
      </c>
      <c r="P109" s="134">
        <f t="shared" si="3"/>
        <v>2000000</v>
      </c>
    </row>
    <row r="110" spans="1:16" s="1" customFormat="1" ht="26.25" thickBot="1" x14ac:dyDescent="0.25">
      <c r="A110" s="132">
        <v>208206200205</v>
      </c>
      <c r="B110" s="133" t="s">
        <v>24</v>
      </c>
      <c r="C110" s="134">
        <f>C111+C113+C116+C118+C121+C124+C126+C127+C128+C130</f>
        <v>1958900000</v>
      </c>
      <c r="D110" s="134">
        <f t="shared" ref="D110:P110" si="4">D111+D113+D116+D118+D121+D124+D126+D127+D128+D130</f>
        <v>3395858462.6900001</v>
      </c>
      <c r="E110" s="134">
        <f t="shared" si="4"/>
        <v>0</v>
      </c>
      <c r="F110" s="134">
        <f t="shared" si="4"/>
        <v>341305476</v>
      </c>
      <c r="G110" s="134">
        <f t="shared" si="4"/>
        <v>341305476</v>
      </c>
      <c r="H110" s="134">
        <f t="shared" si="4"/>
        <v>5354758462.6899996</v>
      </c>
      <c r="I110" s="134">
        <f t="shared" si="4"/>
        <v>790158554.41999996</v>
      </c>
      <c r="J110" s="134">
        <f t="shared" si="4"/>
        <v>1101467100.6199999</v>
      </c>
      <c r="K110" s="134">
        <f t="shared" si="4"/>
        <v>18133000</v>
      </c>
      <c r="L110" s="134">
        <f t="shared" si="4"/>
        <v>170938909.32000002</v>
      </c>
      <c r="M110" s="134">
        <f t="shared" si="4"/>
        <v>168938909.32000002</v>
      </c>
      <c r="N110" s="134">
        <f t="shared" si="4"/>
        <v>4271424362.0700002</v>
      </c>
      <c r="O110" s="134">
        <f t="shared" si="4"/>
        <v>3481265807.6500001</v>
      </c>
      <c r="P110" s="134">
        <f t="shared" si="4"/>
        <v>2000000</v>
      </c>
    </row>
    <row r="111" spans="1:16" s="1" customFormat="1" ht="13.5" thickBot="1" x14ac:dyDescent="0.25">
      <c r="A111" s="132">
        <v>20820620020501</v>
      </c>
      <c r="B111" s="133" t="s">
        <v>25</v>
      </c>
      <c r="C111" s="134">
        <v>195890000</v>
      </c>
      <c r="D111" s="134">
        <v>20000000</v>
      </c>
      <c r="E111" s="135">
        <v>0</v>
      </c>
      <c r="F111" s="135">
        <v>0</v>
      </c>
      <c r="G111" s="134">
        <v>100000000</v>
      </c>
      <c r="H111" s="134">
        <v>115890000</v>
      </c>
      <c r="I111" s="134">
        <v>11914499</v>
      </c>
      <c r="J111" s="134">
        <v>68000000</v>
      </c>
      <c r="K111" s="135">
        <v>0</v>
      </c>
      <c r="L111" s="134">
        <v>25000000</v>
      </c>
      <c r="M111" s="134">
        <v>23000000</v>
      </c>
      <c r="N111" s="134">
        <v>47890000</v>
      </c>
      <c r="O111" s="134">
        <v>35975501</v>
      </c>
      <c r="P111" s="134">
        <v>2000000</v>
      </c>
    </row>
    <row r="112" spans="1:16" s="1" customFormat="1" ht="13.5" thickBot="1" x14ac:dyDescent="0.25">
      <c r="A112" s="217">
        <v>2082062002050100</v>
      </c>
      <c r="B112" s="218" t="s">
        <v>25</v>
      </c>
      <c r="C112" s="219">
        <v>195890000</v>
      </c>
      <c r="D112" s="219">
        <v>20000000</v>
      </c>
      <c r="E112" s="220">
        <v>0</v>
      </c>
      <c r="F112" s="220">
        <v>0</v>
      </c>
      <c r="G112" s="219">
        <v>100000000</v>
      </c>
      <c r="H112" s="219">
        <v>115890000</v>
      </c>
      <c r="I112" s="219">
        <v>11914499</v>
      </c>
      <c r="J112" s="219">
        <v>68000000</v>
      </c>
      <c r="K112" s="220">
        <v>0</v>
      </c>
      <c r="L112" s="219">
        <v>25000000</v>
      </c>
      <c r="M112" s="219">
        <v>23000000</v>
      </c>
      <c r="N112" s="219">
        <v>47890000</v>
      </c>
      <c r="O112" s="219">
        <v>35975501</v>
      </c>
      <c r="P112" s="219">
        <v>2000000</v>
      </c>
    </row>
    <row r="113" spans="1:16" s="1" customFormat="1" ht="26.25" thickBot="1" x14ac:dyDescent="0.25">
      <c r="A113" s="132">
        <v>20820620020502</v>
      </c>
      <c r="B113" s="133" t="s">
        <v>26</v>
      </c>
      <c r="C113" s="134">
        <v>232000000</v>
      </c>
      <c r="D113" s="134">
        <v>144801016.88</v>
      </c>
      <c r="E113" s="135">
        <v>0</v>
      </c>
      <c r="F113" s="134">
        <v>267105476</v>
      </c>
      <c r="G113" s="135">
        <v>0</v>
      </c>
      <c r="H113" s="134">
        <v>643906492.88</v>
      </c>
      <c r="I113" s="134">
        <v>546049600</v>
      </c>
      <c r="J113" s="135">
        <v>0</v>
      </c>
      <c r="K113" s="135">
        <v>0</v>
      </c>
      <c r="L113" s="135">
        <v>0</v>
      </c>
      <c r="M113" s="135">
        <v>0</v>
      </c>
      <c r="N113" s="134">
        <v>643906492.88</v>
      </c>
      <c r="O113" s="134">
        <v>97856892.879999995</v>
      </c>
      <c r="P113" s="135">
        <v>0</v>
      </c>
    </row>
    <row r="114" spans="1:16" s="1" customFormat="1" ht="26.25" thickBot="1" x14ac:dyDescent="0.25">
      <c r="A114" s="217">
        <v>2082062002050200</v>
      </c>
      <c r="B114" s="218" t="s">
        <v>27</v>
      </c>
      <c r="C114" s="219">
        <v>116000000</v>
      </c>
      <c r="D114" s="220">
        <v>0</v>
      </c>
      <c r="E114" s="220">
        <v>0</v>
      </c>
      <c r="F114" s="219">
        <v>83900000</v>
      </c>
      <c r="G114" s="220">
        <v>0</v>
      </c>
      <c r="H114" s="219">
        <v>199900000</v>
      </c>
      <c r="I114" s="219">
        <v>116049600</v>
      </c>
      <c r="J114" s="220">
        <v>0</v>
      </c>
      <c r="K114" s="220">
        <v>0</v>
      </c>
      <c r="L114" s="220">
        <v>0</v>
      </c>
      <c r="M114" s="220">
        <v>0</v>
      </c>
      <c r="N114" s="219">
        <v>199900000</v>
      </c>
      <c r="O114" s="219">
        <v>83850400</v>
      </c>
      <c r="P114" s="220">
        <v>0</v>
      </c>
    </row>
    <row r="115" spans="1:16" s="1" customFormat="1" ht="13.5" thickBot="1" x14ac:dyDescent="0.25">
      <c r="A115" s="217">
        <v>2082062002050200</v>
      </c>
      <c r="B115" s="218" t="s">
        <v>28</v>
      </c>
      <c r="C115" s="219">
        <v>116000000</v>
      </c>
      <c r="D115" s="219">
        <v>144801016.88</v>
      </c>
      <c r="E115" s="220">
        <v>0</v>
      </c>
      <c r="F115" s="219">
        <v>183205476</v>
      </c>
      <c r="G115" s="220">
        <v>0</v>
      </c>
      <c r="H115" s="219">
        <v>444006492.88</v>
      </c>
      <c r="I115" s="219">
        <v>430000000</v>
      </c>
      <c r="J115" s="220">
        <v>0</v>
      </c>
      <c r="K115" s="220">
        <v>0</v>
      </c>
      <c r="L115" s="220">
        <v>0</v>
      </c>
      <c r="M115" s="220">
        <v>0</v>
      </c>
      <c r="N115" s="219">
        <v>444006492.88</v>
      </c>
      <c r="O115" s="219">
        <v>14006492.880000001</v>
      </c>
      <c r="P115" s="220">
        <v>0</v>
      </c>
    </row>
    <row r="116" spans="1:16" s="1" customFormat="1" ht="26.25" thickBot="1" x14ac:dyDescent="0.25">
      <c r="A116" s="132">
        <v>20820620020503</v>
      </c>
      <c r="B116" s="133" t="s">
        <v>29</v>
      </c>
      <c r="C116" s="134">
        <v>305230000</v>
      </c>
      <c r="D116" s="134">
        <v>3751424.9</v>
      </c>
      <c r="E116" s="135">
        <v>0</v>
      </c>
      <c r="F116" s="135">
        <v>0</v>
      </c>
      <c r="G116" s="135">
        <v>0</v>
      </c>
      <c r="H116" s="134">
        <v>308981424.89999998</v>
      </c>
      <c r="I116" s="134">
        <v>150000000</v>
      </c>
      <c r="J116" s="135">
        <v>0</v>
      </c>
      <c r="K116" s="135">
        <v>0</v>
      </c>
      <c r="L116" s="135">
        <v>0</v>
      </c>
      <c r="M116" s="135">
        <v>0</v>
      </c>
      <c r="N116" s="134">
        <v>308981424.89999998</v>
      </c>
      <c r="O116" s="134">
        <v>158981424.90000001</v>
      </c>
      <c r="P116" s="135">
        <v>0</v>
      </c>
    </row>
    <row r="117" spans="1:16" s="1" customFormat="1" ht="26.25" thickBot="1" x14ac:dyDescent="0.25">
      <c r="A117" s="217">
        <v>2082062002050300</v>
      </c>
      <c r="B117" s="218" t="s">
        <v>30</v>
      </c>
      <c r="C117" s="219">
        <v>305230000</v>
      </c>
      <c r="D117" s="219">
        <v>3751424.9</v>
      </c>
      <c r="E117" s="220">
        <v>0</v>
      </c>
      <c r="F117" s="220">
        <v>0</v>
      </c>
      <c r="G117" s="220">
        <v>0</v>
      </c>
      <c r="H117" s="219">
        <v>308981424.89999998</v>
      </c>
      <c r="I117" s="219">
        <v>150000000</v>
      </c>
      <c r="J117" s="220">
        <v>0</v>
      </c>
      <c r="K117" s="220">
        <v>0</v>
      </c>
      <c r="L117" s="220">
        <v>0</v>
      </c>
      <c r="M117" s="220">
        <v>0</v>
      </c>
      <c r="N117" s="219">
        <v>308981424.89999998</v>
      </c>
      <c r="O117" s="219">
        <v>158981424.90000001</v>
      </c>
      <c r="P117" s="220">
        <v>0</v>
      </c>
    </row>
    <row r="118" spans="1:16" s="1" customFormat="1" ht="26.25" thickBot="1" x14ac:dyDescent="0.25">
      <c r="A118" s="132">
        <v>20820620020504</v>
      </c>
      <c r="B118" s="133" t="s">
        <v>51</v>
      </c>
      <c r="C118" s="134">
        <f>SUM(C119:C120)</f>
        <v>529000000</v>
      </c>
      <c r="D118" s="134">
        <f t="shared" ref="D118:N118" si="5">SUM(D119:D120)</f>
        <v>89133103.640000001</v>
      </c>
      <c r="E118" s="134">
        <f t="shared" si="5"/>
        <v>0</v>
      </c>
      <c r="F118" s="134">
        <f t="shared" si="5"/>
        <v>74200000</v>
      </c>
      <c r="G118" s="134">
        <f t="shared" si="5"/>
        <v>74200000</v>
      </c>
      <c r="H118" s="134">
        <f t="shared" si="5"/>
        <v>618133103.63999999</v>
      </c>
      <c r="I118" s="134">
        <f t="shared" si="5"/>
        <v>34021667</v>
      </c>
      <c r="J118" s="134">
        <f t="shared" si="5"/>
        <v>562327788.74000001</v>
      </c>
      <c r="K118" s="134">
        <f t="shared" si="5"/>
        <v>18133000</v>
      </c>
      <c r="L118" s="134">
        <f t="shared" si="5"/>
        <v>141922955.74000001</v>
      </c>
      <c r="M118" s="134">
        <f t="shared" si="5"/>
        <v>141922955.74000001</v>
      </c>
      <c r="N118" s="134">
        <f t="shared" si="5"/>
        <v>73938314.900000006</v>
      </c>
      <c r="O118" s="134">
        <v>39916647.899999999</v>
      </c>
      <c r="P118" s="135">
        <v>0</v>
      </c>
    </row>
    <row r="119" spans="1:16" s="1" customFormat="1" ht="26.25" thickBot="1" x14ac:dyDescent="0.25">
      <c r="A119" s="217">
        <v>2082062002050400</v>
      </c>
      <c r="B119" s="218" t="s">
        <v>59</v>
      </c>
      <c r="C119" s="219">
        <v>264500000</v>
      </c>
      <c r="D119" s="220">
        <v>0</v>
      </c>
      <c r="E119" s="220">
        <v>0</v>
      </c>
      <c r="F119" s="219">
        <v>74200000</v>
      </c>
      <c r="G119" s="220">
        <v>0</v>
      </c>
      <c r="H119" s="219">
        <v>338700000</v>
      </c>
      <c r="I119" s="219">
        <v>18813000</v>
      </c>
      <c r="J119" s="219">
        <v>319407455.74000001</v>
      </c>
      <c r="K119" s="220">
        <v>0</v>
      </c>
      <c r="L119" s="219">
        <v>49532955.740000002</v>
      </c>
      <c r="M119" s="219">
        <v>49532955.740000002</v>
      </c>
      <c r="N119" s="219">
        <v>19292544.260000002</v>
      </c>
      <c r="O119" s="219">
        <v>479544.26</v>
      </c>
      <c r="P119" s="220">
        <v>0</v>
      </c>
    </row>
    <row r="120" spans="1:16" s="1" customFormat="1" ht="26.25" thickBot="1" x14ac:dyDescent="0.25">
      <c r="A120" s="217">
        <v>2082062002050400</v>
      </c>
      <c r="B120" s="218" t="s">
        <v>34</v>
      </c>
      <c r="C120" s="219">
        <v>264500000</v>
      </c>
      <c r="D120" s="219">
        <v>89133103.640000001</v>
      </c>
      <c r="E120" s="220">
        <v>0</v>
      </c>
      <c r="F120" s="220">
        <v>0</v>
      </c>
      <c r="G120" s="219">
        <v>74200000</v>
      </c>
      <c r="H120" s="219">
        <v>279433103.63999999</v>
      </c>
      <c r="I120" s="219">
        <v>15208667</v>
      </c>
      <c r="J120" s="219">
        <v>242920333</v>
      </c>
      <c r="K120" s="219">
        <v>18133000</v>
      </c>
      <c r="L120" s="219">
        <v>92390000</v>
      </c>
      <c r="M120" s="219">
        <v>92390000</v>
      </c>
      <c r="N120" s="219">
        <v>54645770.640000001</v>
      </c>
      <c r="O120" s="219">
        <v>39437103.640000001</v>
      </c>
      <c r="P120" s="220">
        <v>0</v>
      </c>
    </row>
    <row r="121" spans="1:16" s="1" customFormat="1" ht="26.25" thickBot="1" x14ac:dyDescent="0.25">
      <c r="A121" s="132">
        <v>20820620020505</v>
      </c>
      <c r="B121" s="133" t="s">
        <v>36</v>
      </c>
      <c r="C121" s="134">
        <f>SUM(C122:C123)</f>
        <v>587670000</v>
      </c>
      <c r="D121" s="134">
        <f t="shared" ref="D121:O121" si="6">SUM(D122:D123)</f>
        <v>279800992</v>
      </c>
      <c r="E121" s="134">
        <f t="shared" si="6"/>
        <v>0</v>
      </c>
      <c r="F121" s="134">
        <f t="shared" si="6"/>
        <v>0</v>
      </c>
      <c r="G121" s="134">
        <f t="shared" si="6"/>
        <v>143900000</v>
      </c>
      <c r="H121" s="134">
        <f t="shared" si="6"/>
        <v>723570992</v>
      </c>
      <c r="I121" s="134">
        <f t="shared" si="6"/>
        <v>38683200</v>
      </c>
      <c r="J121" s="134">
        <f t="shared" si="6"/>
        <v>0</v>
      </c>
      <c r="K121" s="134">
        <f t="shared" si="6"/>
        <v>0</v>
      </c>
      <c r="L121" s="134">
        <f t="shared" si="6"/>
        <v>0</v>
      </c>
      <c r="M121" s="134">
        <f t="shared" si="6"/>
        <v>0</v>
      </c>
      <c r="N121" s="134">
        <f t="shared" si="6"/>
        <v>723570992</v>
      </c>
      <c r="O121" s="134">
        <f t="shared" si="6"/>
        <v>684887792</v>
      </c>
      <c r="P121" s="135">
        <v>0</v>
      </c>
    </row>
    <row r="122" spans="1:16" s="1" customFormat="1" ht="13.5" thickBot="1" x14ac:dyDescent="0.25">
      <c r="A122" s="217">
        <v>2082062002050500</v>
      </c>
      <c r="B122" s="218" t="s">
        <v>37</v>
      </c>
      <c r="C122" s="219">
        <v>587670000</v>
      </c>
      <c r="D122" s="220">
        <v>0</v>
      </c>
      <c r="E122" s="220">
        <v>0</v>
      </c>
      <c r="F122" s="220">
        <v>0</v>
      </c>
      <c r="G122" s="220">
        <v>0</v>
      </c>
      <c r="H122" s="219">
        <v>587670000</v>
      </c>
      <c r="I122" s="219">
        <v>38683200</v>
      </c>
      <c r="J122" s="220">
        <v>0</v>
      </c>
      <c r="K122" s="220">
        <v>0</v>
      </c>
      <c r="L122" s="220">
        <v>0</v>
      </c>
      <c r="M122" s="220">
        <v>0</v>
      </c>
      <c r="N122" s="219">
        <v>587670000</v>
      </c>
      <c r="O122" s="219">
        <v>548986800</v>
      </c>
      <c r="P122" s="220">
        <v>0</v>
      </c>
    </row>
    <row r="123" spans="1:16" s="1" customFormat="1" ht="13.5" thickBot="1" x14ac:dyDescent="0.25">
      <c r="A123" s="217">
        <v>2082062002050500</v>
      </c>
      <c r="B123" s="218" t="s">
        <v>37</v>
      </c>
      <c r="C123" s="220">
        <v>0</v>
      </c>
      <c r="D123" s="219">
        <v>279800992</v>
      </c>
      <c r="E123" s="220">
        <v>0</v>
      </c>
      <c r="F123" s="220">
        <v>0</v>
      </c>
      <c r="G123" s="219">
        <v>143900000</v>
      </c>
      <c r="H123" s="219">
        <v>135900992</v>
      </c>
      <c r="I123" s="220">
        <v>0</v>
      </c>
      <c r="J123" s="220">
        <v>0</v>
      </c>
      <c r="K123" s="220">
        <v>0</v>
      </c>
      <c r="L123" s="220">
        <v>0</v>
      </c>
      <c r="M123" s="220">
        <v>0</v>
      </c>
      <c r="N123" s="219">
        <v>135900992</v>
      </c>
      <c r="O123" s="219">
        <v>135900992</v>
      </c>
      <c r="P123" s="220">
        <v>0</v>
      </c>
    </row>
    <row r="124" spans="1:16" s="1" customFormat="1" ht="13.5" thickBot="1" x14ac:dyDescent="0.25">
      <c r="A124" s="132">
        <v>20820620020506</v>
      </c>
      <c r="B124" s="133" t="s">
        <v>39</v>
      </c>
      <c r="C124" s="134">
        <v>109110000</v>
      </c>
      <c r="D124" s="134">
        <v>208657202.25</v>
      </c>
      <c r="E124" s="135">
        <v>0</v>
      </c>
      <c r="F124" s="135">
        <v>0</v>
      </c>
      <c r="G124" s="134">
        <v>23205476</v>
      </c>
      <c r="H124" s="134">
        <v>294561726.25</v>
      </c>
      <c r="I124" s="134">
        <v>7953514.8700000001</v>
      </c>
      <c r="J124" s="134">
        <v>286608211.30000001</v>
      </c>
      <c r="K124" s="135">
        <v>0</v>
      </c>
      <c r="L124" s="135">
        <v>0</v>
      </c>
      <c r="M124" s="135">
        <v>0</v>
      </c>
      <c r="N124" s="134">
        <v>7953514.9500000002</v>
      </c>
      <c r="O124" s="135">
        <v>0.08</v>
      </c>
      <c r="P124" s="135">
        <v>0</v>
      </c>
    </row>
    <row r="125" spans="1:16" s="1" customFormat="1" ht="16.5" customHeight="1" thickBot="1" x14ac:dyDescent="0.25">
      <c r="A125" s="217">
        <v>2082062002050600</v>
      </c>
      <c r="B125" s="218" t="s">
        <v>39</v>
      </c>
      <c r="C125" s="219">
        <v>109110000</v>
      </c>
      <c r="D125" s="219">
        <v>208657202.25</v>
      </c>
      <c r="E125" s="220">
        <v>0</v>
      </c>
      <c r="F125" s="220">
        <v>0</v>
      </c>
      <c r="G125" s="219">
        <v>23205476</v>
      </c>
      <c r="H125" s="219">
        <v>294561726.25</v>
      </c>
      <c r="I125" s="219">
        <v>7953514.8700000001</v>
      </c>
      <c r="J125" s="219">
        <v>286608211.30000001</v>
      </c>
      <c r="K125" s="220">
        <v>0</v>
      </c>
      <c r="L125" s="220">
        <v>0</v>
      </c>
      <c r="M125" s="220">
        <v>0</v>
      </c>
      <c r="N125" s="219">
        <v>7953514.9500000002</v>
      </c>
      <c r="O125" s="220">
        <v>0.08</v>
      </c>
      <c r="P125" s="220">
        <v>0</v>
      </c>
    </row>
    <row r="126" spans="1:16" s="1" customFormat="1" ht="26.25" thickBot="1" x14ac:dyDescent="0.25">
      <c r="A126" s="217">
        <v>2.08206950200506E+16</v>
      </c>
      <c r="B126" s="218" t="s">
        <v>60</v>
      </c>
      <c r="C126" s="220">
        <v>0</v>
      </c>
      <c r="D126" s="219">
        <v>11421412.52</v>
      </c>
      <c r="E126" s="220">
        <v>0</v>
      </c>
      <c r="F126" s="220">
        <v>0</v>
      </c>
      <c r="G126" s="220">
        <v>0</v>
      </c>
      <c r="H126" s="219">
        <v>11421412.52</v>
      </c>
      <c r="I126" s="220">
        <v>0</v>
      </c>
      <c r="J126" s="220">
        <v>0</v>
      </c>
      <c r="K126" s="220">
        <v>0</v>
      </c>
      <c r="L126" s="220">
        <v>0</v>
      </c>
      <c r="M126" s="220">
        <v>0</v>
      </c>
      <c r="N126" s="219">
        <v>11421412.52</v>
      </c>
      <c r="O126" s="219">
        <v>11421412.52</v>
      </c>
      <c r="P126" s="220">
        <v>0</v>
      </c>
    </row>
    <row r="127" spans="1:16" s="1" customFormat="1" ht="26.25" thickBot="1" x14ac:dyDescent="0.25">
      <c r="A127" s="217">
        <v>2082069502050100</v>
      </c>
      <c r="B127" s="218" t="s">
        <v>61</v>
      </c>
      <c r="C127" s="220">
        <v>0</v>
      </c>
      <c r="D127" s="219">
        <v>5621974</v>
      </c>
      <c r="E127" s="220">
        <v>0</v>
      </c>
      <c r="F127" s="220">
        <v>0</v>
      </c>
      <c r="G127" s="220">
        <v>0</v>
      </c>
      <c r="H127" s="219">
        <v>5621974</v>
      </c>
      <c r="I127" s="219">
        <v>1536073.55</v>
      </c>
      <c r="J127" s="219">
        <v>4015953.58</v>
      </c>
      <c r="K127" s="220">
        <v>0</v>
      </c>
      <c r="L127" s="219">
        <v>4015953.58</v>
      </c>
      <c r="M127" s="219">
        <v>4015953.58</v>
      </c>
      <c r="N127" s="219">
        <v>1606020.42</v>
      </c>
      <c r="O127" s="219">
        <v>69946.87</v>
      </c>
      <c r="P127" s="220">
        <v>0</v>
      </c>
    </row>
    <row r="128" spans="1:16" s="1" customFormat="1" ht="13.5" thickBot="1" x14ac:dyDescent="0.25">
      <c r="A128" s="217">
        <v>20820695200502</v>
      </c>
      <c r="B128" s="218" t="s">
        <v>38</v>
      </c>
      <c r="C128" s="220">
        <v>0</v>
      </c>
      <c r="D128" s="219">
        <v>2436162985.04</v>
      </c>
      <c r="E128" s="220">
        <v>0</v>
      </c>
      <c r="F128" s="220">
        <v>0</v>
      </c>
      <c r="G128" s="220">
        <v>0</v>
      </c>
      <c r="H128" s="219">
        <v>2436162985.04</v>
      </c>
      <c r="I128" s="220">
        <v>0</v>
      </c>
      <c r="J128" s="220">
        <v>0</v>
      </c>
      <c r="K128" s="220">
        <v>0</v>
      </c>
      <c r="L128" s="220">
        <v>0</v>
      </c>
      <c r="M128" s="220">
        <v>0</v>
      </c>
      <c r="N128" s="219">
        <v>2436162985.04</v>
      </c>
      <c r="O128" s="219">
        <v>2436162985.04</v>
      </c>
      <c r="P128" s="220">
        <v>0</v>
      </c>
    </row>
    <row r="129" spans="1:16" s="1" customFormat="1" ht="20.25" customHeight="1" thickBot="1" x14ac:dyDescent="0.25">
      <c r="A129" s="217">
        <v>2082069520050200</v>
      </c>
      <c r="B129" s="218" t="s">
        <v>236</v>
      </c>
      <c r="C129" s="220">
        <v>0</v>
      </c>
      <c r="D129" s="219">
        <v>2436162985.04</v>
      </c>
      <c r="E129" s="220">
        <v>0</v>
      </c>
      <c r="F129" s="220">
        <v>0</v>
      </c>
      <c r="G129" s="220">
        <v>0</v>
      </c>
      <c r="H129" s="219">
        <v>2436162985.04</v>
      </c>
      <c r="I129" s="219"/>
      <c r="J129" s="219"/>
      <c r="K129" s="220">
        <v>0</v>
      </c>
      <c r="L129" s="220">
        <v>0</v>
      </c>
      <c r="M129" s="220">
        <v>0</v>
      </c>
      <c r="N129" s="219">
        <v>2436162985.04</v>
      </c>
      <c r="O129" s="219">
        <v>2436162985.04</v>
      </c>
      <c r="P129" s="220">
        <v>0</v>
      </c>
    </row>
    <row r="130" spans="1:16" s="1" customFormat="1" ht="26.25" customHeight="1" thickBot="1" x14ac:dyDescent="0.25">
      <c r="A130" s="217">
        <v>2082069520050600</v>
      </c>
      <c r="B130" s="218" t="s">
        <v>63</v>
      </c>
      <c r="C130" s="220">
        <v>0</v>
      </c>
      <c r="D130" s="219">
        <v>196508351.46000001</v>
      </c>
      <c r="E130" s="220">
        <v>0</v>
      </c>
      <c r="F130" s="220">
        <v>0</v>
      </c>
      <c r="G130" s="220">
        <v>0</v>
      </c>
      <c r="H130" s="219">
        <v>196508351.46000001</v>
      </c>
      <c r="I130" s="220">
        <v>0</v>
      </c>
      <c r="J130" s="219">
        <v>180515147</v>
      </c>
      <c r="K130" s="220">
        <v>0</v>
      </c>
      <c r="L130" s="220">
        <v>0</v>
      </c>
      <c r="M130" s="220">
        <v>0</v>
      </c>
      <c r="N130" s="219">
        <v>15993204.460000001</v>
      </c>
      <c r="O130" s="219">
        <v>15993204.460000001</v>
      </c>
      <c r="P130" s="220">
        <v>0</v>
      </c>
    </row>
    <row r="131" spans="1:16" s="1" customFormat="1" ht="13.5" thickBot="1" x14ac:dyDescent="0.25">
      <c r="A131" s="132">
        <v>2083</v>
      </c>
      <c r="B131" s="133" t="s">
        <v>64</v>
      </c>
      <c r="C131" s="135">
        <v>0</v>
      </c>
      <c r="D131" s="134">
        <v>447445436</v>
      </c>
      <c r="E131" s="135">
        <v>0</v>
      </c>
      <c r="F131" s="134">
        <v>390857586</v>
      </c>
      <c r="G131" s="134">
        <v>390857586</v>
      </c>
      <c r="H131" s="134">
        <v>447445436</v>
      </c>
      <c r="I131" s="134">
        <v>446587850</v>
      </c>
      <c r="J131" s="135">
        <v>0</v>
      </c>
      <c r="K131" s="135">
        <v>0</v>
      </c>
      <c r="L131" s="135">
        <v>0</v>
      </c>
      <c r="M131" s="135">
        <v>0</v>
      </c>
      <c r="N131" s="134">
        <v>447445436</v>
      </c>
      <c r="O131" s="134">
        <v>857586</v>
      </c>
      <c r="P131" s="135">
        <v>0</v>
      </c>
    </row>
    <row r="132" spans="1:16" s="1" customFormat="1" ht="13.5" thickBot="1" x14ac:dyDescent="0.25">
      <c r="A132" s="132">
        <v>208306</v>
      </c>
      <c r="B132" s="133" t="s">
        <v>65</v>
      </c>
      <c r="C132" s="135">
        <v>0</v>
      </c>
      <c r="D132" s="134">
        <v>447445436</v>
      </c>
      <c r="E132" s="135">
        <v>0</v>
      </c>
      <c r="F132" s="134">
        <v>390857586</v>
      </c>
      <c r="G132" s="134">
        <v>390857586</v>
      </c>
      <c r="H132" s="134">
        <v>447445436</v>
      </c>
      <c r="I132" s="134">
        <v>446587850</v>
      </c>
      <c r="J132" s="135">
        <v>0</v>
      </c>
      <c r="K132" s="135">
        <v>0</v>
      </c>
      <c r="L132" s="135">
        <v>0</v>
      </c>
      <c r="M132" s="135">
        <v>0</v>
      </c>
      <c r="N132" s="134">
        <v>447445436</v>
      </c>
      <c r="O132" s="134">
        <v>857586</v>
      </c>
      <c r="P132" s="135">
        <v>0</v>
      </c>
    </row>
    <row r="133" spans="1:16" s="1" customFormat="1" ht="13.5" thickBot="1" x14ac:dyDescent="0.25">
      <c r="A133" s="132">
        <v>2083062</v>
      </c>
      <c r="B133" s="133" t="s">
        <v>66</v>
      </c>
      <c r="C133" s="135">
        <v>0</v>
      </c>
      <c r="D133" s="135">
        <v>0</v>
      </c>
      <c r="E133" s="135">
        <v>0</v>
      </c>
      <c r="F133" s="134">
        <v>390857586</v>
      </c>
      <c r="G133" s="135">
        <v>0</v>
      </c>
      <c r="H133" s="134">
        <v>390857586</v>
      </c>
      <c r="I133" s="134">
        <v>390000000</v>
      </c>
      <c r="J133" s="135">
        <v>0</v>
      </c>
      <c r="K133" s="135">
        <v>0</v>
      </c>
      <c r="L133" s="135">
        <v>0</v>
      </c>
      <c r="M133" s="135">
        <v>0</v>
      </c>
      <c r="N133" s="134">
        <v>390857586</v>
      </c>
      <c r="O133" s="134">
        <v>857586</v>
      </c>
      <c r="P133" s="135">
        <v>0</v>
      </c>
    </row>
    <row r="134" spans="1:16" s="1" customFormat="1" ht="13.5" thickBot="1" x14ac:dyDescent="0.25">
      <c r="A134" s="217">
        <v>2083062002050200</v>
      </c>
      <c r="B134" s="218" t="s">
        <v>67</v>
      </c>
      <c r="C134" s="220">
        <v>0</v>
      </c>
      <c r="D134" s="220">
        <v>0</v>
      </c>
      <c r="E134" s="220">
        <v>0</v>
      </c>
      <c r="F134" s="219">
        <v>390857586</v>
      </c>
      <c r="G134" s="220">
        <v>0</v>
      </c>
      <c r="H134" s="219">
        <v>390857586</v>
      </c>
      <c r="I134" s="219">
        <v>390000000</v>
      </c>
      <c r="J134" s="220">
        <v>0</v>
      </c>
      <c r="K134" s="220">
        <v>0</v>
      </c>
      <c r="L134" s="220">
        <v>0</v>
      </c>
      <c r="M134" s="220">
        <v>0</v>
      </c>
      <c r="N134" s="219">
        <v>390857586</v>
      </c>
      <c r="O134" s="219">
        <v>857586</v>
      </c>
      <c r="P134" s="220">
        <v>0</v>
      </c>
    </row>
    <row r="135" spans="1:16" s="1" customFormat="1" ht="13.5" thickBot="1" x14ac:dyDescent="0.25">
      <c r="A135" s="132">
        <v>20830695</v>
      </c>
      <c r="B135" s="133" t="s">
        <v>68</v>
      </c>
      <c r="C135" s="135">
        <v>0</v>
      </c>
      <c r="D135" s="134">
        <v>447445436</v>
      </c>
      <c r="E135" s="135">
        <v>0</v>
      </c>
      <c r="F135" s="135">
        <v>0</v>
      </c>
      <c r="G135" s="134">
        <v>390857586</v>
      </c>
      <c r="H135" s="134">
        <v>56587850</v>
      </c>
      <c r="I135" s="134">
        <v>56587850</v>
      </c>
      <c r="J135" s="135">
        <v>0</v>
      </c>
      <c r="K135" s="135">
        <v>0</v>
      </c>
      <c r="L135" s="135">
        <v>0</v>
      </c>
      <c r="M135" s="135">
        <v>0</v>
      </c>
      <c r="N135" s="134">
        <v>56587850</v>
      </c>
      <c r="O135" s="135">
        <v>0</v>
      </c>
      <c r="P135" s="135">
        <v>0</v>
      </c>
    </row>
    <row r="136" spans="1:16" s="1" customFormat="1" ht="13.5" thickBot="1" x14ac:dyDescent="0.25">
      <c r="A136" s="132">
        <v>2083069502</v>
      </c>
      <c r="B136" s="133" t="s">
        <v>69</v>
      </c>
      <c r="C136" s="135">
        <v>0</v>
      </c>
      <c r="D136" s="134">
        <v>447445436</v>
      </c>
      <c r="E136" s="135">
        <v>0</v>
      </c>
      <c r="F136" s="135">
        <v>0</v>
      </c>
      <c r="G136" s="134">
        <v>390857586</v>
      </c>
      <c r="H136" s="134">
        <v>56587850</v>
      </c>
      <c r="I136" s="134">
        <v>56587850</v>
      </c>
      <c r="J136" s="135">
        <v>0</v>
      </c>
      <c r="K136" s="135">
        <v>0</v>
      </c>
      <c r="L136" s="135">
        <v>0</v>
      </c>
      <c r="M136" s="135">
        <v>0</v>
      </c>
      <c r="N136" s="134">
        <v>56587850</v>
      </c>
      <c r="O136" s="135">
        <v>0</v>
      </c>
      <c r="P136" s="135">
        <v>0</v>
      </c>
    </row>
    <row r="137" spans="1:16" s="1" customFormat="1" ht="26.25" thickBot="1" x14ac:dyDescent="0.25">
      <c r="A137" s="132">
        <v>208306950205</v>
      </c>
      <c r="B137" s="133" t="s">
        <v>70</v>
      </c>
      <c r="C137" s="135">
        <v>0</v>
      </c>
      <c r="D137" s="134">
        <v>447445436</v>
      </c>
      <c r="E137" s="135">
        <v>0</v>
      </c>
      <c r="F137" s="135">
        <v>0</v>
      </c>
      <c r="G137" s="134">
        <v>390857586</v>
      </c>
      <c r="H137" s="134">
        <v>56587850</v>
      </c>
      <c r="I137" s="134">
        <v>56587850</v>
      </c>
      <c r="J137" s="135">
        <v>0</v>
      </c>
      <c r="K137" s="135">
        <v>0</v>
      </c>
      <c r="L137" s="135">
        <v>0</v>
      </c>
      <c r="M137" s="135">
        <v>0</v>
      </c>
      <c r="N137" s="134">
        <v>56587850</v>
      </c>
      <c r="O137" s="135">
        <v>0</v>
      </c>
      <c r="P137" s="135">
        <v>0</v>
      </c>
    </row>
    <row r="138" spans="1:16" s="1" customFormat="1" ht="13.5" thickBot="1" x14ac:dyDescent="0.25">
      <c r="A138" s="132">
        <v>20830695020501</v>
      </c>
      <c r="B138" s="133" t="s">
        <v>71</v>
      </c>
      <c r="C138" s="135">
        <v>0</v>
      </c>
      <c r="D138" s="134">
        <v>220000000</v>
      </c>
      <c r="E138" s="135">
        <v>0</v>
      </c>
      <c r="F138" s="135">
        <v>0</v>
      </c>
      <c r="G138" s="134">
        <v>163412150</v>
      </c>
      <c r="H138" s="134">
        <v>56587850</v>
      </c>
      <c r="I138" s="134">
        <v>56587850</v>
      </c>
      <c r="J138" s="135">
        <v>0</v>
      </c>
      <c r="K138" s="135">
        <v>0</v>
      </c>
      <c r="L138" s="135">
        <v>0</v>
      </c>
      <c r="M138" s="135">
        <v>0</v>
      </c>
      <c r="N138" s="134">
        <v>56587850</v>
      </c>
      <c r="O138" s="135">
        <v>0</v>
      </c>
      <c r="P138" s="135">
        <v>0</v>
      </c>
    </row>
    <row r="139" spans="1:16" s="1" customFormat="1" ht="13.5" thickBot="1" x14ac:dyDescent="0.25">
      <c r="A139" s="217">
        <v>2083069502050100</v>
      </c>
      <c r="B139" s="218" t="s">
        <v>25</v>
      </c>
      <c r="C139" s="220">
        <v>0</v>
      </c>
      <c r="D139" s="219">
        <v>220000000</v>
      </c>
      <c r="E139" s="220">
        <v>0</v>
      </c>
      <c r="F139" s="220">
        <v>0</v>
      </c>
      <c r="G139" s="219">
        <v>163412150</v>
      </c>
      <c r="H139" s="219">
        <v>56587850</v>
      </c>
      <c r="I139" s="219">
        <v>56587850</v>
      </c>
      <c r="J139" s="220">
        <v>0</v>
      </c>
      <c r="K139" s="220">
        <v>0</v>
      </c>
      <c r="L139" s="220">
        <v>0</v>
      </c>
      <c r="M139" s="220">
        <v>0</v>
      </c>
      <c r="N139" s="219">
        <v>56587850</v>
      </c>
      <c r="O139" s="220">
        <v>0</v>
      </c>
      <c r="P139" s="220">
        <v>0</v>
      </c>
    </row>
    <row r="140" spans="1:16" s="1" customFormat="1" ht="26.25" thickBot="1" x14ac:dyDescent="0.25">
      <c r="A140" s="132">
        <v>20830695020506</v>
      </c>
      <c r="B140" s="133" t="s">
        <v>72</v>
      </c>
      <c r="C140" s="135">
        <v>0</v>
      </c>
      <c r="D140" s="134">
        <v>227445436</v>
      </c>
      <c r="E140" s="135">
        <v>0</v>
      </c>
      <c r="F140" s="135">
        <v>0</v>
      </c>
      <c r="G140" s="134">
        <v>227445436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0</v>
      </c>
      <c r="N140" s="135">
        <v>0</v>
      </c>
      <c r="O140" s="135">
        <v>0</v>
      </c>
      <c r="P140" s="135">
        <v>0</v>
      </c>
    </row>
    <row r="141" spans="1:16" s="1" customFormat="1" ht="13.5" thickBot="1" x14ac:dyDescent="0.25">
      <c r="A141" s="217">
        <v>2083069502050600</v>
      </c>
      <c r="B141" s="218" t="s">
        <v>73</v>
      </c>
      <c r="C141" s="220">
        <v>0</v>
      </c>
      <c r="D141" s="219">
        <v>227445436</v>
      </c>
      <c r="E141" s="220">
        <v>0</v>
      </c>
      <c r="F141" s="220">
        <v>0</v>
      </c>
      <c r="G141" s="219">
        <v>227445436</v>
      </c>
      <c r="H141" s="220">
        <v>0</v>
      </c>
      <c r="I141" s="220">
        <v>0</v>
      </c>
      <c r="J141" s="220">
        <v>0</v>
      </c>
      <c r="K141" s="220">
        <v>0</v>
      </c>
      <c r="L141" s="220">
        <v>0</v>
      </c>
      <c r="M141" s="220">
        <v>0</v>
      </c>
      <c r="N141" s="220">
        <v>0</v>
      </c>
      <c r="O141" s="220">
        <v>0</v>
      </c>
      <c r="P141" s="220">
        <v>0</v>
      </c>
    </row>
    <row r="142" spans="1:16" s="1" customFormat="1" ht="13.5" thickBot="1" x14ac:dyDescent="0.25">
      <c r="A142" s="132">
        <v>2095</v>
      </c>
      <c r="B142" s="133" t="s">
        <v>74</v>
      </c>
      <c r="C142" s="134">
        <v>51830000</v>
      </c>
      <c r="D142" s="135">
        <v>0</v>
      </c>
      <c r="E142" s="135">
        <v>0</v>
      </c>
      <c r="F142" s="135">
        <v>0</v>
      </c>
      <c r="G142" s="135">
        <v>0</v>
      </c>
      <c r="H142" s="134">
        <v>51830000</v>
      </c>
      <c r="I142" s="135">
        <v>0</v>
      </c>
      <c r="J142" s="135">
        <v>0</v>
      </c>
      <c r="K142" s="135">
        <v>0</v>
      </c>
      <c r="L142" s="135">
        <v>0</v>
      </c>
      <c r="M142" s="135">
        <v>0</v>
      </c>
      <c r="N142" s="134">
        <v>51830000</v>
      </c>
      <c r="O142" s="134">
        <v>51830000</v>
      </c>
      <c r="P142" s="135">
        <v>0</v>
      </c>
    </row>
    <row r="143" spans="1:16" s="1" customFormat="1" ht="13.5" thickBot="1" x14ac:dyDescent="0.25">
      <c r="A143" s="132">
        <v>209506</v>
      </c>
      <c r="B143" s="133" t="s">
        <v>21</v>
      </c>
      <c r="C143" s="134">
        <v>51830000</v>
      </c>
      <c r="D143" s="135">
        <v>0</v>
      </c>
      <c r="E143" s="135">
        <v>0</v>
      </c>
      <c r="F143" s="135">
        <v>0</v>
      </c>
      <c r="G143" s="135">
        <v>0</v>
      </c>
      <c r="H143" s="134">
        <v>51830000</v>
      </c>
      <c r="I143" s="135">
        <v>0</v>
      </c>
      <c r="J143" s="135">
        <v>0</v>
      </c>
      <c r="K143" s="135">
        <v>0</v>
      </c>
      <c r="L143" s="135">
        <v>0</v>
      </c>
      <c r="M143" s="135">
        <v>0</v>
      </c>
      <c r="N143" s="134">
        <v>51830000</v>
      </c>
      <c r="O143" s="134">
        <v>51830000</v>
      </c>
      <c r="P143" s="135">
        <v>0</v>
      </c>
    </row>
    <row r="144" spans="1:16" s="1" customFormat="1" ht="13.5" thickBot="1" x14ac:dyDescent="0.25">
      <c r="A144" s="132">
        <v>20950620</v>
      </c>
      <c r="B144" s="133" t="s">
        <v>22</v>
      </c>
      <c r="C144" s="134">
        <v>51830000</v>
      </c>
      <c r="D144" s="135">
        <v>0</v>
      </c>
      <c r="E144" s="135">
        <v>0</v>
      </c>
      <c r="F144" s="135">
        <v>0</v>
      </c>
      <c r="G144" s="135">
        <v>0</v>
      </c>
      <c r="H144" s="134">
        <v>51830000</v>
      </c>
      <c r="I144" s="135">
        <v>0</v>
      </c>
      <c r="J144" s="135">
        <v>0</v>
      </c>
      <c r="K144" s="135">
        <v>0</v>
      </c>
      <c r="L144" s="135">
        <v>0</v>
      </c>
      <c r="M144" s="135">
        <v>0</v>
      </c>
      <c r="N144" s="134">
        <v>51830000</v>
      </c>
      <c r="O144" s="134">
        <v>51830000</v>
      </c>
      <c r="P144" s="135">
        <v>0</v>
      </c>
    </row>
    <row r="145" spans="1:16" s="1" customFormat="1" ht="13.5" thickBot="1" x14ac:dyDescent="0.25">
      <c r="A145" s="132">
        <v>2095062002</v>
      </c>
      <c r="B145" s="133" t="s">
        <v>23</v>
      </c>
      <c r="C145" s="134">
        <v>51830000</v>
      </c>
      <c r="D145" s="135">
        <v>0</v>
      </c>
      <c r="E145" s="135">
        <v>0</v>
      </c>
      <c r="F145" s="135">
        <v>0</v>
      </c>
      <c r="G145" s="135">
        <v>0</v>
      </c>
      <c r="H145" s="134">
        <v>51830000</v>
      </c>
      <c r="I145" s="135">
        <v>0</v>
      </c>
      <c r="J145" s="135">
        <v>0</v>
      </c>
      <c r="K145" s="135">
        <v>0</v>
      </c>
      <c r="L145" s="135">
        <v>0</v>
      </c>
      <c r="M145" s="135">
        <v>0</v>
      </c>
      <c r="N145" s="134">
        <v>51830000</v>
      </c>
      <c r="O145" s="134">
        <v>51830000</v>
      </c>
      <c r="P145" s="135">
        <v>0</v>
      </c>
    </row>
    <row r="146" spans="1:16" s="1" customFormat="1" ht="26.25" thickBot="1" x14ac:dyDescent="0.25">
      <c r="A146" s="132">
        <v>209506200205</v>
      </c>
      <c r="B146" s="133" t="s">
        <v>24</v>
      </c>
      <c r="C146" s="134">
        <v>51830000</v>
      </c>
      <c r="D146" s="135">
        <v>0</v>
      </c>
      <c r="E146" s="135">
        <v>0</v>
      </c>
      <c r="F146" s="135">
        <v>0</v>
      </c>
      <c r="G146" s="135">
        <v>0</v>
      </c>
      <c r="H146" s="134">
        <v>51830000</v>
      </c>
      <c r="I146" s="135">
        <v>0</v>
      </c>
      <c r="J146" s="135">
        <v>0</v>
      </c>
      <c r="K146" s="135">
        <v>0</v>
      </c>
      <c r="L146" s="135">
        <v>0</v>
      </c>
      <c r="M146" s="135">
        <v>0</v>
      </c>
      <c r="N146" s="134">
        <v>51830000</v>
      </c>
      <c r="O146" s="134">
        <v>51830000</v>
      </c>
      <c r="P146" s="135">
        <v>0</v>
      </c>
    </row>
    <row r="147" spans="1:16" s="1" customFormat="1" ht="26.25" thickBot="1" x14ac:dyDescent="0.25">
      <c r="A147" s="132">
        <v>20950620020503</v>
      </c>
      <c r="B147" s="133" t="s">
        <v>29</v>
      </c>
      <c r="C147" s="134">
        <v>51830000</v>
      </c>
      <c r="D147" s="135">
        <v>0</v>
      </c>
      <c r="E147" s="135">
        <v>0</v>
      </c>
      <c r="F147" s="135">
        <v>0</v>
      </c>
      <c r="G147" s="135">
        <v>0</v>
      </c>
      <c r="H147" s="134">
        <v>51830000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4">
        <v>51830000</v>
      </c>
      <c r="O147" s="134">
        <v>51830000</v>
      </c>
      <c r="P147" s="135">
        <v>0</v>
      </c>
    </row>
    <row r="148" spans="1:16" s="1" customFormat="1" ht="26.25" thickBot="1" x14ac:dyDescent="0.25">
      <c r="A148" s="217">
        <v>2095062002050300</v>
      </c>
      <c r="B148" s="218" t="s">
        <v>75</v>
      </c>
      <c r="C148" s="219">
        <v>51830000</v>
      </c>
      <c r="D148" s="220">
        <v>0</v>
      </c>
      <c r="E148" s="220">
        <v>0</v>
      </c>
      <c r="F148" s="220">
        <v>0</v>
      </c>
      <c r="G148" s="220">
        <v>0</v>
      </c>
      <c r="H148" s="219">
        <v>51830000</v>
      </c>
      <c r="I148" s="220">
        <v>0</v>
      </c>
      <c r="J148" s="220">
        <v>0</v>
      </c>
      <c r="K148" s="220">
        <v>0</v>
      </c>
      <c r="L148" s="220">
        <v>0</v>
      </c>
      <c r="M148" s="220">
        <v>0</v>
      </c>
      <c r="N148" s="219">
        <v>51830000</v>
      </c>
      <c r="O148" s="219">
        <v>51830000</v>
      </c>
      <c r="P148" s="220">
        <v>0</v>
      </c>
    </row>
    <row r="149" spans="1:16" s="1" customFormat="1" ht="13.5" thickBot="1" x14ac:dyDescent="0.25">
      <c r="A149" s="132">
        <v>2134</v>
      </c>
      <c r="B149" s="133" t="s">
        <v>76</v>
      </c>
      <c r="C149" s="134">
        <v>1340300000</v>
      </c>
      <c r="D149" s="134">
        <v>897323496.32000005</v>
      </c>
      <c r="E149" s="135">
        <v>0</v>
      </c>
      <c r="F149" s="135">
        <v>0</v>
      </c>
      <c r="G149" s="135">
        <v>0</v>
      </c>
      <c r="H149" s="134">
        <v>2237623496.3200002</v>
      </c>
      <c r="I149" s="135">
        <v>0</v>
      </c>
      <c r="J149" s="135">
        <v>0</v>
      </c>
      <c r="K149" s="135">
        <v>0</v>
      </c>
      <c r="L149" s="135">
        <v>0</v>
      </c>
      <c r="M149" s="135">
        <v>0</v>
      </c>
      <c r="N149" s="134">
        <v>2237623496.3200002</v>
      </c>
      <c r="O149" s="134">
        <v>2237623496.3200002</v>
      </c>
      <c r="P149" s="135">
        <v>0</v>
      </c>
    </row>
    <row r="150" spans="1:16" s="1" customFormat="1" ht="13.5" thickBot="1" x14ac:dyDescent="0.25">
      <c r="A150" s="132">
        <v>213406</v>
      </c>
      <c r="B150" s="133" t="s">
        <v>21</v>
      </c>
      <c r="C150" s="134">
        <v>1340300000</v>
      </c>
      <c r="D150" s="134">
        <v>897323496.32000005</v>
      </c>
      <c r="E150" s="135">
        <v>0</v>
      </c>
      <c r="F150" s="135">
        <v>0</v>
      </c>
      <c r="G150" s="135">
        <v>0</v>
      </c>
      <c r="H150" s="134">
        <v>2237623496.3200002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4">
        <v>2237623496.3200002</v>
      </c>
      <c r="O150" s="134">
        <v>2237623496.3200002</v>
      </c>
      <c r="P150" s="135">
        <v>0</v>
      </c>
    </row>
    <row r="151" spans="1:16" s="1" customFormat="1" ht="13.5" thickBot="1" x14ac:dyDescent="0.25">
      <c r="A151" s="132">
        <v>21340620</v>
      </c>
      <c r="B151" s="133" t="s">
        <v>22</v>
      </c>
      <c r="C151" s="134">
        <v>1340300000</v>
      </c>
      <c r="D151" s="134">
        <v>897323496.32000005</v>
      </c>
      <c r="E151" s="135">
        <v>0</v>
      </c>
      <c r="F151" s="135">
        <v>0</v>
      </c>
      <c r="G151" s="135">
        <v>0</v>
      </c>
      <c r="H151" s="134">
        <v>2237623496.3200002</v>
      </c>
      <c r="I151" s="135">
        <v>0</v>
      </c>
      <c r="J151" s="135">
        <v>0</v>
      </c>
      <c r="K151" s="135">
        <v>0</v>
      </c>
      <c r="L151" s="135">
        <v>0</v>
      </c>
      <c r="M151" s="135">
        <v>0</v>
      </c>
      <c r="N151" s="134">
        <v>2237623496.3200002</v>
      </c>
      <c r="O151" s="134">
        <v>2237623496.3200002</v>
      </c>
      <c r="P151" s="135">
        <v>0</v>
      </c>
    </row>
    <row r="152" spans="1:16" s="1" customFormat="1" ht="13.5" thickBot="1" x14ac:dyDescent="0.25">
      <c r="A152" s="132">
        <v>2134062002</v>
      </c>
      <c r="B152" s="133" t="s">
        <v>23</v>
      </c>
      <c r="C152" s="134">
        <v>1340300000</v>
      </c>
      <c r="D152" s="134">
        <v>897323496.32000005</v>
      </c>
      <c r="E152" s="135">
        <v>0</v>
      </c>
      <c r="F152" s="135">
        <v>0</v>
      </c>
      <c r="G152" s="135">
        <v>0</v>
      </c>
      <c r="H152" s="134">
        <v>2237623496.3200002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4">
        <v>2237623496.3200002</v>
      </c>
      <c r="O152" s="134">
        <v>2237623496.3200002</v>
      </c>
      <c r="P152" s="135">
        <v>0</v>
      </c>
    </row>
    <row r="153" spans="1:16" s="1" customFormat="1" ht="26.25" thickBot="1" x14ac:dyDescent="0.25">
      <c r="A153" s="132">
        <v>213406200205</v>
      </c>
      <c r="B153" s="133" t="s">
        <v>24</v>
      </c>
      <c r="C153" s="134">
        <v>1340300000</v>
      </c>
      <c r="D153" s="134">
        <v>897323496.32000005</v>
      </c>
      <c r="E153" s="135">
        <v>0</v>
      </c>
      <c r="F153" s="135">
        <v>0</v>
      </c>
      <c r="G153" s="135">
        <v>0</v>
      </c>
      <c r="H153" s="134">
        <v>2237623496.3200002</v>
      </c>
      <c r="I153" s="135">
        <v>0</v>
      </c>
      <c r="J153" s="135">
        <v>0</v>
      </c>
      <c r="K153" s="135">
        <v>0</v>
      </c>
      <c r="L153" s="135">
        <v>0</v>
      </c>
      <c r="M153" s="135">
        <v>0</v>
      </c>
      <c r="N153" s="134">
        <v>2237623496.3200002</v>
      </c>
      <c r="O153" s="134">
        <v>2237623496.3200002</v>
      </c>
      <c r="P153" s="135">
        <v>0</v>
      </c>
    </row>
    <row r="154" spans="1:16" s="1" customFormat="1" ht="13.5" thickBot="1" x14ac:dyDescent="0.25">
      <c r="A154" s="132">
        <v>21340620020506</v>
      </c>
      <c r="B154" s="133" t="s">
        <v>39</v>
      </c>
      <c r="C154" s="134">
        <v>1340300000</v>
      </c>
      <c r="D154" s="134">
        <v>897323496.32000005</v>
      </c>
      <c r="E154" s="135">
        <v>0</v>
      </c>
      <c r="F154" s="135">
        <v>0</v>
      </c>
      <c r="G154" s="135">
        <v>0</v>
      </c>
      <c r="H154" s="134">
        <v>2237623496.3200002</v>
      </c>
      <c r="I154" s="135">
        <v>0</v>
      </c>
      <c r="J154" s="135">
        <v>0</v>
      </c>
      <c r="K154" s="135">
        <v>0</v>
      </c>
      <c r="L154" s="135">
        <v>0</v>
      </c>
      <c r="M154" s="135">
        <v>0</v>
      </c>
      <c r="N154" s="134">
        <v>2237623496.3200002</v>
      </c>
      <c r="O154" s="134">
        <v>2237623496.3200002</v>
      </c>
      <c r="P154" s="135">
        <v>0</v>
      </c>
    </row>
    <row r="155" spans="1:16" s="1" customFormat="1" ht="13.5" thickBot="1" x14ac:dyDescent="0.25">
      <c r="A155" s="217">
        <v>2134062002050600</v>
      </c>
      <c r="B155" s="218" t="s">
        <v>39</v>
      </c>
      <c r="C155" s="219">
        <v>1340300000</v>
      </c>
      <c r="D155" s="219">
        <v>897323496.32000005</v>
      </c>
      <c r="E155" s="220">
        <v>0</v>
      </c>
      <c r="F155" s="220">
        <v>0</v>
      </c>
      <c r="G155" s="220">
        <v>0</v>
      </c>
      <c r="H155" s="219">
        <v>2237623496.3200002</v>
      </c>
      <c r="I155" s="220">
        <v>0</v>
      </c>
      <c r="J155" s="220">
        <v>0</v>
      </c>
      <c r="K155" s="220">
        <v>0</v>
      </c>
      <c r="L155" s="220">
        <v>0</v>
      </c>
      <c r="M155" s="220">
        <v>0</v>
      </c>
      <c r="N155" s="219">
        <v>2237623496.3200002</v>
      </c>
      <c r="O155" s="219">
        <v>2237623496.3200002</v>
      </c>
      <c r="P155" s="220">
        <v>0</v>
      </c>
    </row>
    <row r="156" spans="1:16" s="1" customFormat="1" ht="13.5" thickBot="1" x14ac:dyDescent="0.25">
      <c r="A156" s="132" t="s">
        <v>77</v>
      </c>
      <c r="B156" s="133" t="s">
        <v>78</v>
      </c>
      <c r="C156" s="134">
        <v>4664979954</v>
      </c>
      <c r="D156" s="134">
        <v>935408466</v>
      </c>
      <c r="E156" s="135">
        <v>0</v>
      </c>
      <c r="F156" s="134">
        <v>60000000</v>
      </c>
      <c r="G156" s="134">
        <v>60000000</v>
      </c>
      <c r="H156" s="134">
        <v>5600388420</v>
      </c>
      <c r="I156" s="134">
        <v>320216847.86000001</v>
      </c>
      <c r="J156" s="134">
        <v>3347737139.9699998</v>
      </c>
      <c r="K156" s="134">
        <v>43311967</v>
      </c>
      <c r="L156" s="134">
        <v>2551372273.29</v>
      </c>
      <c r="M156" s="134">
        <v>2332043940.29</v>
      </c>
      <c r="N156" s="134">
        <v>2295963247.0300002</v>
      </c>
      <c r="O156" s="134">
        <v>1975746399.1700001</v>
      </c>
      <c r="P156" s="134">
        <v>219328333</v>
      </c>
    </row>
    <row r="157" spans="1:16" s="1" customFormat="1" ht="13.5" thickBot="1" x14ac:dyDescent="0.25">
      <c r="A157" s="132" t="s">
        <v>79</v>
      </c>
      <c r="B157" s="133" t="s">
        <v>80</v>
      </c>
      <c r="C157" s="134">
        <v>611970588</v>
      </c>
      <c r="D157" s="135">
        <v>0</v>
      </c>
      <c r="E157" s="135">
        <v>0</v>
      </c>
      <c r="F157" s="135">
        <v>0</v>
      </c>
      <c r="G157" s="135">
        <v>0</v>
      </c>
      <c r="H157" s="134">
        <v>611970588</v>
      </c>
      <c r="I157" s="135">
        <v>0</v>
      </c>
      <c r="J157" s="134">
        <v>120986483</v>
      </c>
      <c r="K157" s="135">
        <v>0</v>
      </c>
      <c r="L157" s="134">
        <v>120986483</v>
      </c>
      <c r="M157" s="134">
        <v>120986483</v>
      </c>
      <c r="N157" s="134">
        <v>490984105</v>
      </c>
      <c r="O157" s="134">
        <v>490984105</v>
      </c>
      <c r="P157" s="135">
        <v>0</v>
      </c>
    </row>
    <row r="158" spans="1:16" s="1" customFormat="1" ht="13.5" thickBot="1" x14ac:dyDescent="0.25">
      <c r="A158" s="217" t="s">
        <v>81</v>
      </c>
      <c r="B158" s="218" t="s">
        <v>82</v>
      </c>
      <c r="C158" s="219">
        <v>234773263</v>
      </c>
      <c r="D158" s="220">
        <v>0</v>
      </c>
      <c r="E158" s="220">
        <v>0</v>
      </c>
      <c r="F158" s="220">
        <v>0</v>
      </c>
      <c r="G158" s="220">
        <v>0</v>
      </c>
      <c r="H158" s="219">
        <v>234773263</v>
      </c>
      <c r="I158" s="220">
        <v>0</v>
      </c>
      <c r="J158" s="220">
        <v>0</v>
      </c>
      <c r="K158" s="220">
        <v>0</v>
      </c>
      <c r="L158" s="220">
        <v>0</v>
      </c>
      <c r="M158" s="220">
        <v>0</v>
      </c>
      <c r="N158" s="219">
        <v>234773263</v>
      </c>
      <c r="O158" s="219">
        <v>234773263</v>
      </c>
      <c r="P158" s="220">
        <v>0</v>
      </c>
    </row>
    <row r="159" spans="1:16" s="1" customFormat="1" ht="13.5" thickBot="1" x14ac:dyDescent="0.25">
      <c r="A159" s="217" t="s">
        <v>83</v>
      </c>
      <c r="B159" s="218" t="s">
        <v>84</v>
      </c>
      <c r="C159" s="219">
        <v>44408138</v>
      </c>
      <c r="D159" s="220">
        <v>0</v>
      </c>
      <c r="E159" s="220">
        <v>0</v>
      </c>
      <c r="F159" s="220">
        <v>0</v>
      </c>
      <c r="G159" s="220">
        <v>0</v>
      </c>
      <c r="H159" s="219">
        <v>44408138</v>
      </c>
      <c r="I159" s="220">
        <v>0</v>
      </c>
      <c r="J159" s="220">
        <v>0</v>
      </c>
      <c r="K159" s="220">
        <v>0</v>
      </c>
      <c r="L159" s="220">
        <v>0</v>
      </c>
      <c r="M159" s="220">
        <v>0</v>
      </c>
      <c r="N159" s="219">
        <v>44408138</v>
      </c>
      <c r="O159" s="219">
        <v>44408138</v>
      </c>
      <c r="P159" s="220">
        <v>0</v>
      </c>
    </row>
    <row r="160" spans="1:16" s="1" customFormat="1" ht="13.5" thickBot="1" x14ac:dyDescent="0.25">
      <c r="A160" s="217" t="s">
        <v>85</v>
      </c>
      <c r="B160" s="218" t="s">
        <v>86</v>
      </c>
      <c r="C160" s="219">
        <v>116631725</v>
      </c>
      <c r="D160" s="220">
        <v>0</v>
      </c>
      <c r="E160" s="220">
        <v>0</v>
      </c>
      <c r="F160" s="220">
        <v>0</v>
      </c>
      <c r="G160" s="220">
        <v>0</v>
      </c>
      <c r="H160" s="219">
        <v>116631725</v>
      </c>
      <c r="I160" s="220">
        <v>0</v>
      </c>
      <c r="J160" s="220">
        <v>0</v>
      </c>
      <c r="K160" s="220">
        <v>0</v>
      </c>
      <c r="L160" s="220">
        <v>0</v>
      </c>
      <c r="M160" s="220">
        <v>0</v>
      </c>
      <c r="N160" s="219">
        <v>116631725</v>
      </c>
      <c r="O160" s="219">
        <v>116631725</v>
      </c>
      <c r="P160" s="220">
        <v>0</v>
      </c>
    </row>
    <row r="161" spans="1:16" s="1" customFormat="1" ht="13.5" thickBot="1" x14ac:dyDescent="0.25">
      <c r="A161" s="217" t="s">
        <v>87</v>
      </c>
      <c r="B161" s="218" t="s">
        <v>88</v>
      </c>
      <c r="C161" s="219">
        <v>13995807</v>
      </c>
      <c r="D161" s="220">
        <v>0</v>
      </c>
      <c r="E161" s="220">
        <v>0</v>
      </c>
      <c r="F161" s="220">
        <v>0</v>
      </c>
      <c r="G161" s="220">
        <v>0</v>
      </c>
      <c r="H161" s="219">
        <v>13995807</v>
      </c>
      <c r="I161" s="220">
        <v>0</v>
      </c>
      <c r="J161" s="220">
        <v>0</v>
      </c>
      <c r="K161" s="220">
        <v>0</v>
      </c>
      <c r="L161" s="220">
        <v>0</v>
      </c>
      <c r="M161" s="220">
        <v>0</v>
      </c>
      <c r="N161" s="219">
        <v>13995807</v>
      </c>
      <c r="O161" s="219">
        <v>13995807</v>
      </c>
      <c r="P161" s="220">
        <v>0</v>
      </c>
    </row>
    <row r="162" spans="1:16" s="1" customFormat="1" ht="13.5" thickBot="1" x14ac:dyDescent="0.25">
      <c r="A162" s="217" t="s">
        <v>89</v>
      </c>
      <c r="B162" s="218" t="s">
        <v>90</v>
      </c>
      <c r="C162" s="219">
        <v>58315862</v>
      </c>
      <c r="D162" s="220">
        <v>0</v>
      </c>
      <c r="E162" s="220">
        <v>0</v>
      </c>
      <c r="F162" s="220">
        <v>0</v>
      </c>
      <c r="G162" s="220">
        <v>0</v>
      </c>
      <c r="H162" s="219">
        <v>58315862</v>
      </c>
      <c r="I162" s="220">
        <v>0</v>
      </c>
      <c r="J162" s="219">
        <v>39535343</v>
      </c>
      <c r="K162" s="220">
        <v>0</v>
      </c>
      <c r="L162" s="219">
        <v>39535343</v>
      </c>
      <c r="M162" s="219">
        <v>39535343</v>
      </c>
      <c r="N162" s="219">
        <v>18780519</v>
      </c>
      <c r="O162" s="219">
        <v>18780519</v>
      </c>
      <c r="P162" s="220">
        <v>0</v>
      </c>
    </row>
    <row r="163" spans="1:16" s="1" customFormat="1" ht="13.5" thickBot="1" x14ac:dyDescent="0.25">
      <c r="A163" s="217" t="s">
        <v>91</v>
      </c>
      <c r="B163" s="218" t="s">
        <v>92</v>
      </c>
      <c r="C163" s="219">
        <v>7775448</v>
      </c>
      <c r="D163" s="220">
        <v>0</v>
      </c>
      <c r="E163" s="220">
        <v>0</v>
      </c>
      <c r="F163" s="220">
        <v>0</v>
      </c>
      <c r="G163" s="220">
        <v>0</v>
      </c>
      <c r="H163" s="219">
        <v>7775448</v>
      </c>
      <c r="I163" s="220">
        <v>0</v>
      </c>
      <c r="J163" s="219">
        <v>3536669</v>
      </c>
      <c r="K163" s="220">
        <v>0</v>
      </c>
      <c r="L163" s="219">
        <v>3536669</v>
      </c>
      <c r="M163" s="219">
        <v>3536669</v>
      </c>
      <c r="N163" s="219">
        <v>4238779</v>
      </c>
      <c r="O163" s="219">
        <v>4238779</v>
      </c>
      <c r="P163" s="220">
        <v>0</v>
      </c>
    </row>
    <row r="164" spans="1:16" s="1" customFormat="1" ht="13.5" thickBot="1" x14ac:dyDescent="0.25">
      <c r="A164" s="217" t="s">
        <v>93</v>
      </c>
      <c r="B164" s="218" t="s">
        <v>94</v>
      </c>
      <c r="C164" s="219">
        <v>77754483</v>
      </c>
      <c r="D164" s="220">
        <v>0</v>
      </c>
      <c r="E164" s="220">
        <v>0</v>
      </c>
      <c r="F164" s="220">
        <v>0</v>
      </c>
      <c r="G164" s="220">
        <v>0</v>
      </c>
      <c r="H164" s="219">
        <v>77754483</v>
      </c>
      <c r="I164" s="220">
        <v>0</v>
      </c>
      <c r="J164" s="219">
        <v>35814907</v>
      </c>
      <c r="K164" s="220">
        <v>0</v>
      </c>
      <c r="L164" s="219">
        <v>35814907</v>
      </c>
      <c r="M164" s="219">
        <v>35814907</v>
      </c>
      <c r="N164" s="219">
        <v>41939576</v>
      </c>
      <c r="O164" s="219">
        <v>41939576</v>
      </c>
      <c r="P164" s="220">
        <v>0</v>
      </c>
    </row>
    <row r="165" spans="1:16" s="1" customFormat="1" ht="13.5" thickBot="1" x14ac:dyDescent="0.25">
      <c r="A165" s="217" t="s">
        <v>95</v>
      </c>
      <c r="B165" s="218" t="s">
        <v>96</v>
      </c>
      <c r="C165" s="219">
        <v>58315862</v>
      </c>
      <c r="D165" s="220">
        <v>0</v>
      </c>
      <c r="E165" s="220">
        <v>0</v>
      </c>
      <c r="F165" s="220">
        <v>0</v>
      </c>
      <c r="G165" s="220">
        <v>0</v>
      </c>
      <c r="H165" s="219">
        <v>58315862</v>
      </c>
      <c r="I165" s="220">
        <v>0</v>
      </c>
      <c r="J165" s="219">
        <v>42099564</v>
      </c>
      <c r="K165" s="220">
        <v>0</v>
      </c>
      <c r="L165" s="219">
        <v>42099564</v>
      </c>
      <c r="M165" s="219">
        <v>42099564</v>
      </c>
      <c r="N165" s="219">
        <v>16216298</v>
      </c>
      <c r="O165" s="219">
        <v>16216298</v>
      </c>
      <c r="P165" s="220">
        <v>0</v>
      </c>
    </row>
    <row r="166" spans="1:16" s="1" customFormat="1" ht="13.5" thickBot="1" x14ac:dyDescent="0.25">
      <c r="A166" s="217" t="s">
        <v>97</v>
      </c>
      <c r="B166" s="218" t="s">
        <v>98</v>
      </c>
      <c r="C166" s="219">
        <v>40821104</v>
      </c>
      <c r="D166" s="220">
        <v>0</v>
      </c>
      <c r="E166" s="220">
        <v>0</v>
      </c>
      <c r="F166" s="220">
        <v>0</v>
      </c>
      <c r="G166" s="220">
        <v>0</v>
      </c>
      <c r="H166" s="219">
        <v>40821104</v>
      </c>
      <c r="I166" s="220">
        <v>0</v>
      </c>
      <c r="J166" s="219">
        <v>14107176</v>
      </c>
      <c r="K166" s="220">
        <v>0</v>
      </c>
      <c r="L166" s="219">
        <v>14107176</v>
      </c>
      <c r="M166" s="219">
        <v>14107176</v>
      </c>
      <c r="N166" s="219">
        <v>26713928</v>
      </c>
      <c r="O166" s="219">
        <v>26713928</v>
      </c>
      <c r="P166" s="220">
        <v>0</v>
      </c>
    </row>
    <row r="167" spans="1:16" s="1" customFormat="1" ht="13.5" thickBot="1" x14ac:dyDescent="0.25">
      <c r="A167" s="132" t="s">
        <v>99</v>
      </c>
      <c r="B167" s="133" t="s">
        <v>100</v>
      </c>
      <c r="C167" s="134">
        <v>861539800</v>
      </c>
      <c r="D167" s="135">
        <v>0</v>
      </c>
      <c r="E167" s="135">
        <v>0</v>
      </c>
      <c r="F167" s="134">
        <v>60000000</v>
      </c>
      <c r="G167" s="135">
        <v>0</v>
      </c>
      <c r="H167" s="134">
        <v>921539800</v>
      </c>
      <c r="I167" s="134">
        <v>9805039.6699999999</v>
      </c>
      <c r="J167" s="134">
        <v>907161010.82000005</v>
      </c>
      <c r="K167" s="135">
        <v>0</v>
      </c>
      <c r="L167" s="134">
        <v>679247999.33000004</v>
      </c>
      <c r="M167" s="134">
        <v>679247999.33000004</v>
      </c>
      <c r="N167" s="134">
        <v>14378789.18</v>
      </c>
      <c r="O167" s="134">
        <v>4573749.51</v>
      </c>
      <c r="P167" s="135">
        <v>0</v>
      </c>
    </row>
    <row r="168" spans="1:16" s="1" customFormat="1" ht="13.5" thickBot="1" x14ac:dyDescent="0.25">
      <c r="A168" s="217" t="s">
        <v>101</v>
      </c>
      <c r="B168" s="218" t="s">
        <v>102</v>
      </c>
      <c r="C168" s="219">
        <v>861539800</v>
      </c>
      <c r="D168" s="220">
        <v>0</v>
      </c>
      <c r="E168" s="220">
        <v>0</v>
      </c>
      <c r="F168" s="219">
        <v>60000000</v>
      </c>
      <c r="G168" s="220">
        <v>0</v>
      </c>
      <c r="H168" s="219">
        <v>921539800</v>
      </c>
      <c r="I168" s="219">
        <v>9805039.6699999999</v>
      </c>
      <c r="J168" s="219">
        <v>907161010.82000005</v>
      </c>
      <c r="K168" s="220">
        <v>0</v>
      </c>
      <c r="L168" s="219">
        <v>679247999.33000004</v>
      </c>
      <c r="M168" s="219">
        <v>679247999.33000004</v>
      </c>
      <c r="N168" s="219">
        <v>14378789.18</v>
      </c>
      <c r="O168" s="219">
        <v>4573749.51</v>
      </c>
      <c r="P168" s="220">
        <v>0</v>
      </c>
    </row>
    <row r="169" spans="1:16" s="1" customFormat="1" ht="13.5" thickBot="1" x14ac:dyDescent="0.25">
      <c r="A169" s="132" t="s">
        <v>103</v>
      </c>
      <c r="B169" s="133" t="s">
        <v>104</v>
      </c>
      <c r="C169" s="134">
        <v>343205179</v>
      </c>
      <c r="D169" s="135">
        <v>0</v>
      </c>
      <c r="E169" s="135">
        <v>0</v>
      </c>
      <c r="F169" s="135">
        <v>0</v>
      </c>
      <c r="G169" s="135">
        <v>0</v>
      </c>
      <c r="H169" s="134">
        <v>343205179</v>
      </c>
      <c r="I169" s="135">
        <v>0</v>
      </c>
      <c r="J169" s="134">
        <v>182807872</v>
      </c>
      <c r="K169" s="135">
        <v>0</v>
      </c>
      <c r="L169" s="134">
        <v>182807872</v>
      </c>
      <c r="M169" s="135">
        <v>0</v>
      </c>
      <c r="N169" s="134">
        <v>160397307</v>
      </c>
      <c r="O169" s="134">
        <v>160397307</v>
      </c>
      <c r="P169" s="134">
        <v>182807872</v>
      </c>
    </row>
    <row r="170" spans="1:16" s="1" customFormat="1" ht="13.5" thickBot="1" x14ac:dyDescent="0.25">
      <c r="A170" s="217" t="s">
        <v>105</v>
      </c>
      <c r="B170" s="218" t="s">
        <v>106</v>
      </c>
      <c r="C170" s="219">
        <v>55983228</v>
      </c>
      <c r="D170" s="220">
        <v>0</v>
      </c>
      <c r="E170" s="220">
        <v>0</v>
      </c>
      <c r="F170" s="220">
        <v>0</v>
      </c>
      <c r="G170" s="220">
        <v>0</v>
      </c>
      <c r="H170" s="219">
        <v>55983228</v>
      </c>
      <c r="I170" s="220">
        <v>0</v>
      </c>
      <c r="J170" s="219">
        <v>29216371</v>
      </c>
      <c r="K170" s="220">
        <v>0</v>
      </c>
      <c r="L170" s="219">
        <v>29216371</v>
      </c>
      <c r="M170" s="220">
        <v>0</v>
      </c>
      <c r="N170" s="219">
        <v>26766857</v>
      </c>
      <c r="O170" s="219">
        <v>26766857</v>
      </c>
      <c r="P170" s="219">
        <v>29216371</v>
      </c>
    </row>
    <row r="171" spans="1:16" s="1" customFormat="1" ht="13.5" thickBot="1" x14ac:dyDescent="0.25">
      <c r="A171" s="217" t="s">
        <v>107</v>
      </c>
      <c r="B171" s="218" t="s">
        <v>108</v>
      </c>
      <c r="C171" s="219">
        <v>111966456</v>
      </c>
      <c r="D171" s="220">
        <v>0</v>
      </c>
      <c r="E171" s="220">
        <v>0</v>
      </c>
      <c r="F171" s="220">
        <v>0</v>
      </c>
      <c r="G171" s="220">
        <v>0</v>
      </c>
      <c r="H171" s="219">
        <v>111966456</v>
      </c>
      <c r="I171" s="220">
        <v>0</v>
      </c>
      <c r="J171" s="219">
        <v>62084792</v>
      </c>
      <c r="K171" s="220">
        <v>0</v>
      </c>
      <c r="L171" s="219">
        <v>62084792</v>
      </c>
      <c r="M171" s="220">
        <v>0</v>
      </c>
      <c r="N171" s="219">
        <v>49881664</v>
      </c>
      <c r="O171" s="219">
        <v>49881664</v>
      </c>
      <c r="P171" s="219">
        <v>62084792</v>
      </c>
    </row>
    <row r="172" spans="1:16" s="1" customFormat="1" ht="13.5" thickBot="1" x14ac:dyDescent="0.25">
      <c r="A172" s="217" t="s">
        <v>109</v>
      </c>
      <c r="B172" s="218" t="s">
        <v>110</v>
      </c>
      <c r="C172" s="219">
        <v>167949684</v>
      </c>
      <c r="D172" s="220">
        <v>0</v>
      </c>
      <c r="E172" s="220">
        <v>0</v>
      </c>
      <c r="F172" s="220">
        <v>0</v>
      </c>
      <c r="G172" s="220">
        <v>0</v>
      </c>
      <c r="H172" s="219">
        <v>167949684</v>
      </c>
      <c r="I172" s="220">
        <v>0</v>
      </c>
      <c r="J172" s="219">
        <v>87649103</v>
      </c>
      <c r="K172" s="220">
        <v>0</v>
      </c>
      <c r="L172" s="219">
        <v>87649103</v>
      </c>
      <c r="M172" s="220">
        <v>0</v>
      </c>
      <c r="N172" s="219">
        <v>80300581</v>
      </c>
      <c r="O172" s="219">
        <v>80300581</v>
      </c>
      <c r="P172" s="219">
        <v>87649103</v>
      </c>
    </row>
    <row r="173" spans="1:16" s="1" customFormat="1" ht="26.25" thickBot="1" x14ac:dyDescent="0.25">
      <c r="A173" s="217" t="s">
        <v>111</v>
      </c>
      <c r="B173" s="218" t="s">
        <v>112</v>
      </c>
      <c r="C173" s="219">
        <v>7305811</v>
      </c>
      <c r="D173" s="220">
        <v>0</v>
      </c>
      <c r="E173" s="220">
        <v>0</v>
      </c>
      <c r="F173" s="220">
        <v>0</v>
      </c>
      <c r="G173" s="220">
        <v>0</v>
      </c>
      <c r="H173" s="219">
        <v>7305811</v>
      </c>
      <c r="I173" s="220">
        <v>0</v>
      </c>
      <c r="J173" s="219">
        <v>3857606</v>
      </c>
      <c r="K173" s="220">
        <v>0</v>
      </c>
      <c r="L173" s="219">
        <v>3857606</v>
      </c>
      <c r="M173" s="220">
        <v>0</v>
      </c>
      <c r="N173" s="219">
        <v>3448205</v>
      </c>
      <c r="O173" s="219">
        <v>3448205</v>
      </c>
      <c r="P173" s="219">
        <v>3857606</v>
      </c>
    </row>
    <row r="174" spans="1:16" s="1" customFormat="1" ht="13.5" thickBot="1" x14ac:dyDescent="0.25">
      <c r="A174" s="132" t="s">
        <v>113</v>
      </c>
      <c r="B174" s="133" t="s">
        <v>114</v>
      </c>
      <c r="C174" s="134">
        <v>69979035</v>
      </c>
      <c r="D174" s="135">
        <v>0</v>
      </c>
      <c r="E174" s="135">
        <v>0</v>
      </c>
      <c r="F174" s="135">
        <v>0</v>
      </c>
      <c r="G174" s="135">
        <v>0</v>
      </c>
      <c r="H174" s="134">
        <v>69979035</v>
      </c>
      <c r="I174" s="135">
        <v>0</v>
      </c>
      <c r="J174" s="134">
        <v>36520461</v>
      </c>
      <c r="K174" s="135">
        <v>0</v>
      </c>
      <c r="L174" s="134">
        <v>36520461</v>
      </c>
      <c r="M174" s="135">
        <v>0</v>
      </c>
      <c r="N174" s="134">
        <v>33458574</v>
      </c>
      <c r="O174" s="134">
        <v>33458574</v>
      </c>
      <c r="P174" s="134">
        <v>36520461</v>
      </c>
    </row>
    <row r="175" spans="1:16" s="1" customFormat="1" ht="13.5" thickBot="1" x14ac:dyDescent="0.25">
      <c r="A175" s="217" t="s">
        <v>115</v>
      </c>
      <c r="B175" s="218" t="s">
        <v>116</v>
      </c>
      <c r="C175" s="219">
        <v>41987421</v>
      </c>
      <c r="D175" s="220">
        <v>0</v>
      </c>
      <c r="E175" s="220">
        <v>0</v>
      </c>
      <c r="F175" s="220">
        <v>0</v>
      </c>
      <c r="G175" s="220">
        <v>0</v>
      </c>
      <c r="H175" s="219">
        <v>41987421</v>
      </c>
      <c r="I175" s="220">
        <v>0</v>
      </c>
      <c r="J175" s="219">
        <v>21912280</v>
      </c>
      <c r="K175" s="220">
        <v>0</v>
      </c>
      <c r="L175" s="219">
        <v>21912280</v>
      </c>
      <c r="M175" s="220">
        <v>0</v>
      </c>
      <c r="N175" s="219">
        <v>20075141</v>
      </c>
      <c r="O175" s="219">
        <v>20075141</v>
      </c>
      <c r="P175" s="219">
        <v>21912280</v>
      </c>
    </row>
    <row r="176" spans="1:16" s="1" customFormat="1" ht="13.5" thickBot="1" x14ac:dyDescent="0.25">
      <c r="A176" s="217" t="s">
        <v>117</v>
      </c>
      <c r="B176" s="218" t="s">
        <v>118</v>
      </c>
      <c r="C176" s="219">
        <v>27991614</v>
      </c>
      <c r="D176" s="220">
        <v>0</v>
      </c>
      <c r="E176" s="220">
        <v>0</v>
      </c>
      <c r="F176" s="220">
        <v>0</v>
      </c>
      <c r="G176" s="220">
        <v>0</v>
      </c>
      <c r="H176" s="219">
        <v>27991614</v>
      </c>
      <c r="I176" s="220">
        <v>0</v>
      </c>
      <c r="J176" s="219">
        <v>14608181</v>
      </c>
      <c r="K176" s="220">
        <v>0</v>
      </c>
      <c r="L176" s="219">
        <v>14608181</v>
      </c>
      <c r="M176" s="220">
        <v>0</v>
      </c>
      <c r="N176" s="219">
        <v>13383433</v>
      </c>
      <c r="O176" s="219">
        <v>13383433</v>
      </c>
      <c r="P176" s="219">
        <v>14608181</v>
      </c>
    </row>
    <row r="177" spans="1:16" s="1" customFormat="1" ht="26.25" thickBot="1" x14ac:dyDescent="0.25">
      <c r="A177" s="217" t="s">
        <v>119</v>
      </c>
      <c r="B177" s="218" t="s">
        <v>120</v>
      </c>
      <c r="C177" s="220">
        <v>0</v>
      </c>
      <c r="D177" s="219">
        <v>680000000</v>
      </c>
      <c r="E177" s="220">
        <v>0</v>
      </c>
      <c r="F177" s="220">
        <v>0</v>
      </c>
      <c r="G177" s="220">
        <v>0</v>
      </c>
      <c r="H177" s="219">
        <v>680000000</v>
      </c>
      <c r="I177" s="219">
        <v>41868634</v>
      </c>
      <c r="J177" s="219">
        <v>641443333</v>
      </c>
      <c r="K177" s="219">
        <v>43311967</v>
      </c>
      <c r="L177" s="219">
        <v>267136033</v>
      </c>
      <c r="M177" s="219">
        <v>267136033</v>
      </c>
      <c r="N177" s="219">
        <v>81868634</v>
      </c>
      <c r="O177" s="219">
        <v>40000000</v>
      </c>
      <c r="P177" s="220">
        <v>0</v>
      </c>
    </row>
    <row r="178" spans="1:16" s="1" customFormat="1" ht="13.5" thickBot="1" x14ac:dyDescent="0.25">
      <c r="A178" s="132" t="s">
        <v>121</v>
      </c>
      <c r="B178" s="133" t="s">
        <v>122</v>
      </c>
      <c r="C178" s="134">
        <v>217035000</v>
      </c>
      <c r="D178" s="134">
        <v>33000000</v>
      </c>
      <c r="E178" s="135">
        <v>0</v>
      </c>
      <c r="F178" s="135">
        <v>0</v>
      </c>
      <c r="G178" s="134">
        <v>10000000</v>
      </c>
      <c r="H178" s="134">
        <v>240035000</v>
      </c>
      <c r="I178" s="134">
        <v>26939489.870000001</v>
      </c>
      <c r="J178" s="134">
        <v>68007021.209999993</v>
      </c>
      <c r="K178" s="135">
        <v>0</v>
      </c>
      <c r="L178" s="134">
        <v>13348321.02</v>
      </c>
      <c r="M178" s="134">
        <v>13348321.02</v>
      </c>
      <c r="N178" s="134">
        <v>172027978.78999999</v>
      </c>
      <c r="O178" s="134">
        <v>145088488.91999999</v>
      </c>
      <c r="P178" s="135">
        <v>0</v>
      </c>
    </row>
    <row r="179" spans="1:16" s="1" customFormat="1" ht="13.5" thickBot="1" x14ac:dyDescent="0.25">
      <c r="A179" s="132" t="s">
        <v>123</v>
      </c>
      <c r="B179" s="133" t="s">
        <v>124</v>
      </c>
      <c r="C179" s="134">
        <v>217035000</v>
      </c>
      <c r="D179" s="134">
        <v>33000000</v>
      </c>
      <c r="E179" s="135">
        <v>0</v>
      </c>
      <c r="F179" s="135">
        <v>0</v>
      </c>
      <c r="G179" s="134">
        <v>10000000</v>
      </c>
      <c r="H179" s="134">
        <v>240035000</v>
      </c>
      <c r="I179" s="134">
        <v>26939489.870000001</v>
      </c>
      <c r="J179" s="134">
        <v>68007021.209999993</v>
      </c>
      <c r="K179" s="135">
        <v>0</v>
      </c>
      <c r="L179" s="134">
        <v>13348321.02</v>
      </c>
      <c r="M179" s="134">
        <v>13348321.02</v>
      </c>
      <c r="N179" s="134">
        <v>172027978.78999999</v>
      </c>
      <c r="O179" s="134">
        <v>145088488.91999999</v>
      </c>
      <c r="P179" s="135">
        <v>0</v>
      </c>
    </row>
    <row r="180" spans="1:16" s="1" customFormat="1" ht="13.5" thickBot="1" x14ac:dyDescent="0.25">
      <c r="A180" s="217" t="s">
        <v>125</v>
      </c>
      <c r="B180" s="218" t="s">
        <v>126</v>
      </c>
      <c r="C180" s="219">
        <v>67000000</v>
      </c>
      <c r="D180" s="219">
        <v>33000000</v>
      </c>
      <c r="E180" s="220">
        <v>0</v>
      </c>
      <c r="F180" s="220">
        <v>0</v>
      </c>
      <c r="G180" s="220">
        <v>0</v>
      </c>
      <c r="H180" s="219">
        <v>100000000</v>
      </c>
      <c r="I180" s="219">
        <v>4191500</v>
      </c>
      <c r="J180" s="219">
        <v>19900000</v>
      </c>
      <c r="K180" s="220">
        <v>0</v>
      </c>
      <c r="L180" s="220">
        <v>0</v>
      </c>
      <c r="M180" s="220">
        <v>0</v>
      </c>
      <c r="N180" s="219">
        <v>80100000</v>
      </c>
      <c r="O180" s="219">
        <v>75908500</v>
      </c>
      <c r="P180" s="220">
        <v>0</v>
      </c>
    </row>
    <row r="181" spans="1:16" s="1" customFormat="1" ht="13.5" thickBot="1" x14ac:dyDescent="0.25">
      <c r="A181" s="217" t="s">
        <v>127</v>
      </c>
      <c r="B181" s="218" t="s">
        <v>128</v>
      </c>
      <c r="C181" s="219">
        <v>150035000</v>
      </c>
      <c r="D181" s="220">
        <v>0</v>
      </c>
      <c r="E181" s="220">
        <v>0</v>
      </c>
      <c r="F181" s="220">
        <v>0</v>
      </c>
      <c r="G181" s="219">
        <v>10000000</v>
      </c>
      <c r="H181" s="219">
        <v>140035000</v>
      </c>
      <c r="I181" s="219">
        <v>22747989.870000001</v>
      </c>
      <c r="J181" s="219">
        <v>48107021.210000001</v>
      </c>
      <c r="K181" s="220">
        <v>0</v>
      </c>
      <c r="L181" s="219">
        <v>13348321.02</v>
      </c>
      <c r="M181" s="219">
        <v>13348321.02</v>
      </c>
      <c r="N181" s="219">
        <v>91927978.790000007</v>
      </c>
      <c r="O181" s="219">
        <v>69179988.920000002</v>
      </c>
      <c r="P181" s="220">
        <v>0</v>
      </c>
    </row>
    <row r="182" spans="1:16" s="1" customFormat="1" ht="13.5" thickBot="1" x14ac:dyDescent="0.25">
      <c r="A182" s="132" t="s">
        <v>129</v>
      </c>
      <c r="B182" s="133" t="s">
        <v>130</v>
      </c>
      <c r="C182" s="134">
        <v>1448487668</v>
      </c>
      <c r="D182" s="134">
        <v>117000000</v>
      </c>
      <c r="E182" s="135">
        <v>0</v>
      </c>
      <c r="F182" s="135">
        <v>0</v>
      </c>
      <c r="G182" s="134">
        <v>50000000</v>
      </c>
      <c r="H182" s="134">
        <v>1515487668</v>
      </c>
      <c r="I182" s="134">
        <v>241603684.31999999</v>
      </c>
      <c r="J182" s="134">
        <v>583165023.94000006</v>
      </c>
      <c r="K182" s="135">
        <v>0</v>
      </c>
      <c r="L182" s="134">
        <v>443679168.94</v>
      </c>
      <c r="M182" s="134">
        <v>443679168.94</v>
      </c>
      <c r="N182" s="134">
        <v>932322644.05999994</v>
      </c>
      <c r="O182" s="134">
        <v>690718959.74000001</v>
      </c>
      <c r="P182" s="135">
        <v>0</v>
      </c>
    </row>
    <row r="183" spans="1:16" s="1" customFormat="1" ht="13.5" thickBot="1" x14ac:dyDescent="0.25">
      <c r="A183" s="217" t="s">
        <v>131</v>
      </c>
      <c r="B183" s="218" t="s">
        <v>132</v>
      </c>
      <c r="C183" s="219">
        <v>20000000</v>
      </c>
      <c r="D183" s="219">
        <v>47000000</v>
      </c>
      <c r="E183" s="220">
        <v>0</v>
      </c>
      <c r="F183" s="220">
        <v>0</v>
      </c>
      <c r="G183" s="220">
        <v>0</v>
      </c>
      <c r="H183" s="219">
        <v>67000000</v>
      </c>
      <c r="I183" s="219">
        <v>368993</v>
      </c>
      <c r="J183" s="219">
        <v>28000000</v>
      </c>
      <c r="K183" s="220">
        <v>0</v>
      </c>
      <c r="L183" s="220">
        <v>0</v>
      </c>
      <c r="M183" s="220">
        <v>0</v>
      </c>
      <c r="N183" s="219">
        <v>39000000</v>
      </c>
      <c r="O183" s="219">
        <v>38631007</v>
      </c>
      <c r="P183" s="220">
        <v>0</v>
      </c>
    </row>
    <row r="184" spans="1:16" s="1" customFormat="1" ht="13.5" thickBot="1" x14ac:dyDescent="0.25">
      <c r="A184" s="217" t="s">
        <v>133</v>
      </c>
      <c r="B184" s="218" t="s">
        <v>134</v>
      </c>
      <c r="C184" s="219">
        <v>360500000</v>
      </c>
      <c r="D184" s="220">
        <v>0</v>
      </c>
      <c r="E184" s="220">
        <v>0</v>
      </c>
      <c r="F184" s="220">
        <v>0</v>
      </c>
      <c r="G184" s="220">
        <v>0</v>
      </c>
      <c r="H184" s="219">
        <v>360500000</v>
      </c>
      <c r="I184" s="219">
        <v>209064687.31999999</v>
      </c>
      <c r="J184" s="219">
        <v>151435312.68000001</v>
      </c>
      <c r="K184" s="220">
        <v>0</v>
      </c>
      <c r="L184" s="219">
        <v>151288739.68000001</v>
      </c>
      <c r="M184" s="219">
        <v>151288739.68000001</v>
      </c>
      <c r="N184" s="219">
        <v>209064687.31999999</v>
      </c>
      <c r="O184" s="220">
        <v>0</v>
      </c>
      <c r="P184" s="220">
        <v>0</v>
      </c>
    </row>
    <row r="185" spans="1:16" s="1" customFormat="1" ht="13.5" thickBot="1" x14ac:dyDescent="0.25">
      <c r="A185" s="217" t="s">
        <v>135</v>
      </c>
      <c r="B185" s="218" t="s">
        <v>136</v>
      </c>
      <c r="C185" s="219">
        <v>407484000</v>
      </c>
      <c r="D185" s="220">
        <v>0</v>
      </c>
      <c r="E185" s="220">
        <v>0</v>
      </c>
      <c r="F185" s="220">
        <v>0</v>
      </c>
      <c r="G185" s="220">
        <v>0</v>
      </c>
      <c r="H185" s="219">
        <v>407484000</v>
      </c>
      <c r="I185" s="219">
        <v>32170004</v>
      </c>
      <c r="J185" s="219">
        <v>356595818</v>
      </c>
      <c r="K185" s="220">
        <v>0</v>
      </c>
      <c r="L185" s="219">
        <v>247056536</v>
      </c>
      <c r="M185" s="219">
        <v>247056536</v>
      </c>
      <c r="N185" s="219">
        <v>50888182</v>
      </c>
      <c r="O185" s="219">
        <v>18718178</v>
      </c>
      <c r="P185" s="220">
        <v>0</v>
      </c>
    </row>
    <row r="186" spans="1:16" s="1" customFormat="1" ht="13.5" thickBot="1" x14ac:dyDescent="0.25">
      <c r="A186" s="217" t="s">
        <v>137</v>
      </c>
      <c r="B186" s="218" t="s">
        <v>138</v>
      </c>
      <c r="C186" s="219">
        <v>30000000</v>
      </c>
      <c r="D186" s="220">
        <v>0</v>
      </c>
      <c r="E186" s="220">
        <v>0</v>
      </c>
      <c r="F186" s="220">
        <v>0</v>
      </c>
      <c r="G186" s="220">
        <v>0</v>
      </c>
      <c r="H186" s="219">
        <v>30000000</v>
      </c>
      <c r="I186" s="220">
        <v>0</v>
      </c>
      <c r="J186" s="219">
        <v>3847697</v>
      </c>
      <c r="K186" s="220">
        <v>0</v>
      </c>
      <c r="L186" s="219">
        <v>3847697</v>
      </c>
      <c r="M186" s="219">
        <v>3847697</v>
      </c>
      <c r="N186" s="219">
        <v>26152303</v>
      </c>
      <c r="O186" s="219">
        <v>26152303</v>
      </c>
      <c r="P186" s="220">
        <v>0</v>
      </c>
    </row>
    <row r="187" spans="1:16" s="1" customFormat="1" ht="13.5" thickBot="1" x14ac:dyDescent="0.25">
      <c r="A187" s="217" t="s">
        <v>139</v>
      </c>
      <c r="B187" s="218" t="s">
        <v>140</v>
      </c>
      <c r="C187" s="219">
        <v>50000000</v>
      </c>
      <c r="D187" s="220">
        <v>0</v>
      </c>
      <c r="E187" s="220">
        <v>0</v>
      </c>
      <c r="F187" s="220">
        <v>0</v>
      </c>
      <c r="G187" s="220">
        <v>0</v>
      </c>
      <c r="H187" s="219">
        <v>50000000</v>
      </c>
      <c r="I187" s="220">
        <v>0</v>
      </c>
      <c r="J187" s="219">
        <v>1835782.26</v>
      </c>
      <c r="K187" s="220">
        <v>0</v>
      </c>
      <c r="L187" s="219">
        <v>1035782.26</v>
      </c>
      <c r="M187" s="219">
        <v>1035782.26</v>
      </c>
      <c r="N187" s="219">
        <v>48164217.740000002</v>
      </c>
      <c r="O187" s="219">
        <v>48164217.740000002</v>
      </c>
      <c r="P187" s="220">
        <v>0</v>
      </c>
    </row>
    <row r="188" spans="1:16" s="1" customFormat="1" ht="13.5" thickBot="1" x14ac:dyDescent="0.25">
      <c r="A188" s="217" t="s">
        <v>141</v>
      </c>
      <c r="B188" s="218" t="s">
        <v>142</v>
      </c>
      <c r="C188" s="219">
        <v>120000000</v>
      </c>
      <c r="D188" s="220">
        <v>0</v>
      </c>
      <c r="E188" s="220">
        <v>0</v>
      </c>
      <c r="F188" s="220">
        <v>0</v>
      </c>
      <c r="G188" s="220">
        <v>0</v>
      </c>
      <c r="H188" s="219">
        <v>120000000</v>
      </c>
      <c r="I188" s="220">
        <v>0</v>
      </c>
      <c r="J188" s="219">
        <v>4531050</v>
      </c>
      <c r="K188" s="220">
        <v>0</v>
      </c>
      <c r="L188" s="219">
        <v>3531050</v>
      </c>
      <c r="M188" s="219">
        <v>3531050</v>
      </c>
      <c r="N188" s="219">
        <v>115468950</v>
      </c>
      <c r="O188" s="219">
        <v>115468950</v>
      </c>
      <c r="P188" s="220">
        <v>0</v>
      </c>
    </row>
    <row r="189" spans="1:16" s="1" customFormat="1" ht="13.5" thickBot="1" x14ac:dyDescent="0.25">
      <c r="A189" s="217" t="s">
        <v>143</v>
      </c>
      <c r="B189" s="218" t="s">
        <v>144</v>
      </c>
      <c r="C189" s="219">
        <v>150000000</v>
      </c>
      <c r="D189" s="220">
        <v>0</v>
      </c>
      <c r="E189" s="220">
        <v>0</v>
      </c>
      <c r="F189" s="220">
        <v>0</v>
      </c>
      <c r="G189" s="220">
        <v>0</v>
      </c>
      <c r="H189" s="219">
        <v>150000000</v>
      </c>
      <c r="I189" s="220">
        <v>0</v>
      </c>
      <c r="J189" s="220">
        <v>0</v>
      </c>
      <c r="K189" s="220">
        <v>0</v>
      </c>
      <c r="L189" s="220">
        <v>0</v>
      </c>
      <c r="M189" s="220">
        <v>0</v>
      </c>
      <c r="N189" s="219">
        <v>150000000</v>
      </c>
      <c r="O189" s="219">
        <v>150000000</v>
      </c>
      <c r="P189" s="220">
        <v>0</v>
      </c>
    </row>
    <row r="190" spans="1:16" s="1" customFormat="1" ht="13.5" thickBot="1" x14ac:dyDescent="0.25">
      <c r="A190" s="217" t="s">
        <v>145</v>
      </c>
      <c r="B190" s="218" t="s">
        <v>146</v>
      </c>
      <c r="C190" s="219">
        <v>80000000</v>
      </c>
      <c r="D190" s="219">
        <v>40000000</v>
      </c>
      <c r="E190" s="220">
        <v>0</v>
      </c>
      <c r="F190" s="220">
        <v>0</v>
      </c>
      <c r="G190" s="220">
        <v>0</v>
      </c>
      <c r="H190" s="219">
        <v>120000000</v>
      </c>
      <c r="I190" s="220">
        <v>0</v>
      </c>
      <c r="J190" s="219">
        <v>1640000</v>
      </c>
      <c r="K190" s="220">
        <v>0</v>
      </c>
      <c r="L190" s="219">
        <v>1640000</v>
      </c>
      <c r="M190" s="219">
        <v>1640000</v>
      </c>
      <c r="N190" s="219">
        <v>118360000</v>
      </c>
      <c r="O190" s="219">
        <v>118360000</v>
      </c>
      <c r="P190" s="220">
        <v>0</v>
      </c>
    </row>
    <row r="191" spans="1:16" s="1" customFormat="1" ht="13.5" thickBot="1" x14ac:dyDescent="0.25">
      <c r="A191" s="217" t="s">
        <v>147</v>
      </c>
      <c r="B191" s="218" t="s">
        <v>148</v>
      </c>
      <c r="C191" s="219">
        <v>90000000</v>
      </c>
      <c r="D191" s="219">
        <v>30000000</v>
      </c>
      <c r="E191" s="220">
        <v>0</v>
      </c>
      <c r="F191" s="220">
        <v>0</v>
      </c>
      <c r="G191" s="220">
        <v>0</v>
      </c>
      <c r="H191" s="219">
        <v>120000000</v>
      </c>
      <c r="I191" s="220">
        <v>0</v>
      </c>
      <c r="J191" s="219">
        <v>35279364</v>
      </c>
      <c r="K191" s="220">
        <v>0</v>
      </c>
      <c r="L191" s="219">
        <v>35279364</v>
      </c>
      <c r="M191" s="219">
        <v>35279364</v>
      </c>
      <c r="N191" s="219">
        <v>84720636</v>
      </c>
      <c r="O191" s="219">
        <v>84720636</v>
      </c>
      <c r="P191" s="220">
        <v>0</v>
      </c>
    </row>
    <row r="192" spans="1:16" s="1" customFormat="1" ht="13.5" thickBot="1" x14ac:dyDescent="0.25">
      <c r="A192" s="217" t="s">
        <v>149</v>
      </c>
      <c r="B192" s="218" t="s">
        <v>150</v>
      </c>
      <c r="C192" s="219">
        <v>50000000</v>
      </c>
      <c r="D192" s="220">
        <v>0</v>
      </c>
      <c r="E192" s="220">
        <v>0</v>
      </c>
      <c r="F192" s="220">
        <v>0</v>
      </c>
      <c r="G192" s="219">
        <v>50000000</v>
      </c>
      <c r="H192" s="220">
        <v>0</v>
      </c>
      <c r="I192" s="220">
        <v>0</v>
      </c>
      <c r="J192" s="220">
        <v>0</v>
      </c>
      <c r="K192" s="220">
        <v>0</v>
      </c>
      <c r="L192" s="220">
        <v>0</v>
      </c>
      <c r="M192" s="220">
        <v>0</v>
      </c>
      <c r="N192" s="220">
        <v>0</v>
      </c>
      <c r="O192" s="220">
        <v>0</v>
      </c>
      <c r="P192" s="220">
        <v>0</v>
      </c>
    </row>
    <row r="193" spans="1:16" s="1" customFormat="1" ht="13.5" thickBot="1" x14ac:dyDescent="0.25">
      <c r="A193" s="217" t="s">
        <v>151</v>
      </c>
      <c r="B193" s="218" t="s">
        <v>152</v>
      </c>
      <c r="C193" s="219">
        <v>6689825</v>
      </c>
      <c r="D193" s="220">
        <v>0</v>
      </c>
      <c r="E193" s="220">
        <v>0</v>
      </c>
      <c r="F193" s="220">
        <v>0</v>
      </c>
      <c r="G193" s="220">
        <v>0</v>
      </c>
      <c r="H193" s="219">
        <v>6689825</v>
      </c>
      <c r="I193" s="220">
        <v>0</v>
      </c>
      <c r="J193" s="220">
        <v>0</v>
      </c>
      <c r="K193" s="220">
        <v>0</v>
      </c>
      <c r="L193" s="220">
        <v>0</v>
      </c>
      <c r="M193" s="220">
        <v>0</v>
      </c>
      <c r="N193" s="219">
        <v>6689825</v>
      </c>
      <c r="O193" s="219">
        <v>6689825</v>
      </c>
      <c r="P193" s="220">
        <v>0</v>
      </c>
    </row>
    <row r="194" spans="1:16" s="1" customFormat="1" ht="13.5" thickBot="1" x14ac:dyDescent="0.25">
      <c r="A194" s="217" t="s">
        <v>153</v>
      </c>
      <c r="B194" s="218" t="s">
        <v>154</v>
      </c>
      <c r="C194" s="219">
        <v>83813843</v>
      </c>
      <c r="D194" s="220">
        <v>0</v>
      </c>
      <c r="E194" s="220">
        <v>0</v>
      </c>
      <c r="F194" s="220">
        <v>0</v>
      </c>
      <c r="G194" s="220">
        <v>0</v>
      </c>
      <c r="H194" s="219">
        <v>83813843</v>
      </c>
      <c r="I194" s="220">
        <v>0</v>
      </c>
      <c r="J194" s="220">
        <v>0</v>
      </c>
      <c r="K194" s="220">
        <v>0</v>
      </c>
      <c r="L194" s="220">
        <v>0</v>
      </c>
      <c r="M194" s="220">
        <v>0</v>
      </c>
      <c r="N194" s="219">
        <v>83813843</v>
      </c>
      <c r="O194" s="219">
        <v>83813843</v>
      </c>
      <c r="P194" s="220">
        <v>0</v>
      </c>
    </row>
    <row r="195" spans="1:16" s="1" customFormat="1" ht="13.5" thickBot="1" x14ac:dyDescent="0.25">
      <c r="A195" s="132" t="s">
        <v>155</v>
      </c>
      <c r="B195" s="133" t="s">
        <v>156</v>
      </c>
      <c r="C195" s="134">
        <v>50000000</v>
      </c>
      <c r="D195" s="134">
        <v>10000000</v>
      </c>
      <c r="E195" s="135">
        <v>0</v>
      </c>
      <c r="F195" s="135">
        <v>0</v>
      </c>
      <c r="G195" s="135">
        <v>0</v>
      </c>
      <c r="H195" s="134">
        <v>60000000</v>
      </c>
      <c r="I195" s="135">
        <v>0</v>
      </c>
      <c r="J195" s="134">
        <v>37146541</v>
      </c>
      <c r="K195" s="135">
        <v>0</v>
      </c>
      <c r="L195" s="134">
        <v>37146541</v>
      </c>
      <c r="M195" s="134">
        <v>37146541</v>
      </c>
      <c r="N195" s="134">
        <v>22853459</v>
      </c>
      <c r="O195" s="134">
        <v>22853459</v>
      </c>
      <c r="P195" s="135">
        <v>0</v>
      </c>
    </row>
    <row r="196" spans="1:16" s="1" customFormat="1" ht="13.5" thickBot="1" x14ac:dyDescent="0.25">
      <c r="A196" s="217" t="s">
        <v>157</v>
      </c>
      <c r="B196" s="218" t="s">
        <v>158</v>
      </c>
      <c r="C196" s="219">
        <v>50000000</v>
      </c>
      <c r="D196" s="219">
        <v>10000000</v>
      </c>
      <c r="E196" s="220">
        <v>0</v>
      </c>
      <c r="F196" s="220">
        <v>0</v>
      </c>
      <c r="G196" s="220">
        <v>0</v>
      </c>
      <c r="H196" s="219">
        <v>60000000</v>
      </c>
      <c r="I196" s="220">
        <v>0</v>
      </c>
      <c r="J196" s="219">
        <v>37146541</v>
      </c>
      <c r="K196" s="220">
        <v>0</v>
      </c>
      <c r="L196" s="219">
        <v>37146541</v>
      </c>
      <c r="M196" s="219">
        <v>37146541</v>
      </c>
      <c r="N196" s="219">
        <v>22853459</v>
      </c>
      <c r="O196" s="219">
        <v>22853459</v>
      </c>
      <c r="P196" s="220">
        <v>0</v>
      </c>
    </row>
    <row r="197" spans="1:16" s="1" customFormat="1" ht="13.5" thickBot="1" x14ac:dyDescent="0.25">
      <c r="A197" s="132" t="s">
        <v>159</v>
      </c>
      <c r="B197" s="133" t="s">
        <v>160</v>
      </c>
      <c r="C197" s="134">
        <v>116631725</v>
      </c>
      <c r="D197" s="135">
        <v>0</v>
      </c>
      <c r="E197" s="135">
        <v>0</v>
      </c>
      <c r="F197" s="135">
        <v>0</v>
      </c>
      <c r="G197" s="135">
        <v>0</v>
      </c>
      <c r="H197" s="134">
        <v>116631725</v>
      </c>
      <c r="I197" s="135">
        <v>0</v>
      </c>
      <c r="J197" s="135">
        <v>0</v>
      </c>
      <c r="K197" s="135">
        <v>0</v>
      </c>
      <c r="L197" s="135">
        <v>0</v>
      </c>
      <c r="M197" s="135">
        <v>0</v>
      </c>
      <c r="N197" s="134">
        <v>116631725</v>
      </c>
      <c r="O197" s="134">
        <v>116631725</v>
      </c>
      <c r="P197" s="135">
        <v>0</v>
      </c>
    </row>
    <row r="198" spans="1:16" s="1" customFormat="1" ht="13.5" thickBot="1" x14ac:dyDescent="0.25">
      <c r="A198" s="132" t="s">
        <v>161</v>
      </c>
      <c r="B198" s="133" t="s">
        <v>162</v>
      </c>
      <c r="C198" s="134">
        <v>116631725</v>
      </c>
      <c r="D198" s="135">
        <v>0</v>
      </c>
      <c r="E198" s="135">
        <v>0</v>
      </c>
      <c r="F198" s="135">
        <v>0</v>
      </c>
      <c r="G198" s="135">
        <v>0</v>
      </c>
      <c r="H198" s="134">
        <v>116631725</v>
      </c>
      <c r="I198" s="135">
        <v>0</v>
      </c>
      <c r="J198" s="135">
        <v>0</v>
      </c>
      <c r="K198" s="135">
        <v>0</v>
      </c>
      <c r="L198" s="135">
        <v>0</v>
      </c>
      <c r="M198" s="135">
        <v>0</v>
      </c>
      <c r="N198" s="134">
        <v>116631725</v>
      </c>
      <c r="O198" s="134">
        <v>116631725</v>
      </c>
      <c r="P198" s="135">
        <v>0</v>
      </c>
    </row>
    <row r="199" spans="1:16" s="1" customFormat="1" ht="13.5" thickBot="1" x14ac:dyDescent="0.25">
      <c r="A199" s="217" t="s">
        <v>163</v>
      </c>
      <c r="B199" s="218" t="s">
        <v>164</v>
      </c>
      <c r="C199" s="219">
        <v>116631725</v>
      </c>
      <c r="D199" s="220">
        <v>0</v>
      </c>
      <c r="E199" s="220">
        <v>0</v>
      </c>
      <c r="F199" s="220">
        <v>0</v>
      </c>
      <c r="G199" s="220">
        <v>0</v>
      </c>
      <c r="H199" s="219">
        <v>116631725</v>
      </c>
      <c r="I199" s="220">
        <v>0</v>
      </c>
      <c r="J199" s="220">
        <v>0</v>
      </c>
      <c r="K199" s="220">
        <v>0</v>
      </c>
      <c r="L199" s="220">
        <v>0</v>
      </c>
      <c r="M199" s="220">
        <v>0</v>
      </c>
      <c r="N199" s="219">
        <v>116631725</v>
      </c>
      <c r="O199" s="219">
        <v>116631725</v>
      </c>
      <c r="P199" s="220">
        <v>0</v>
      </c>
    </row>
    <row r="200" spans="1:16" s="1" customFormat="1" ht="13.5" thickBot="1" x14ac:dyDescent="0.25">
      <c r="A200" s="132" t="s">
        <v>165</v>
      </c>
      <c r="B200" s="133" t="s">
        <v>166</v>
      </c>
      <c r="C200" s="134">
        <v>50000000</v>
      </c>
      <c r="D200" s="135">
        <v>0</v>
      </c>
      <c r="E200" s="135">
        <v>0</v>
      </c>
      <c r="F200" s="135">
        <v>0</v>
      </c>
      <c r="G200" s="135">
        <v>0</v>
      </c>
      <c r="H200" s="134">
        <v>50000000</v>
      </c>
      <c r="I200" s="135">
        <v>0</v>
      </c>
      <c r="J200" s="135">
        <v>0</v>
      </c>
      <c r="K200" s="135">
        <v>0</v>
      </c>
      <c r="L200" s="135">
        <v>0</v>
      </c>
      <c r="M200" s="135">
        <v>0</v>
      </c>
      <c r="N200" s="134">
        <v>50000000</v>
      </c>
      <c r="O200" s="134">
        <v>50000000</v>
      </c>
      <c r="P200" s="135">
        <v>0</v>
      </c>
    </row>
    <row r="201" spans="1:16" s="1" customFormat="1" ht="13.5" thickBot="1" x14ac:dyDescent="0.25">
      <c r="A201" s="217" t="s">
        <v>167</v>
      </c>
      <c r="B201" s="218" t="s">
        <v>168</v>
      </c>
      <c r="C201" s="219">
        <v>50000000</v>
      </c>
      <c r="D201" s="220">
        <v>0</v>
      </c>
      <c r="E201" s="220">
        <v>0</v>
      </c>
      <c r="F201" s="220">
        <v>0</v>
      </c>
      <c r="G201" s="220">
        <v>0</v>
      </c>
      <c r="H201" s="219">
        <v>50000000</v>
      </c>
      <c r="I201" s="220">
        <v>0</v>
      </c>
      <c r="J201" s="220">
        <v>0</v>
      </c>
      <c r="K201" s="220">
        <v>0</v>
      </c>
      <c r="L201" s="220">
        <v>0</v>
      </c>
      <c r="M201" s="220">
        <v>0</v>
      </c>
      <c r="N201" s="219">
        <v>50000000</v>
      </c>
      <c r="O201" s="219">
        <v>50000000</v>
      </c>
      <c r="P201" s="220">
        <v>0</v>
      </c>
    </row>
    <row r="202" spans="1:16" s="1" customFormat="1" ht="26.25" thickBot="1" x14ac:dyDescent="0.25">
      <c r="A202" s="217" t="s">
        <v>169</v>
      </c>
      <c r="B202" s="218" t="s">
        <v>170</v>
      </c>
      <c r="C202" s="220">
        <v>0</v>
      </c>
      <c r="D202" s="219">
        <v>95408466</v>
      </c>
      <c r="E202" s="220">
        <v>0</v>
      </c>
      <c r="F202" s="220">
        <v>0</v>
      </c>
      <c r="G202" s="220">
        <v>0</v>
      </c>
      <c r="H202" s="219">
        <v>95408466</v>
      </c>
      <c r="I202" s="220">
        <v>0</v>
      </c>
      <c r="J202" s="219">
        <v>25983000</v>
      </c>
      <c r="K202" s="220">
        <v>0</v>
      </c>
      <c r="L202" s="219">
        <v>25983000</v>
      </c>
      <c r="M202" s="219">
        <v>25983000</v>
      </c>
      <c r="N202" s="219">
        <v>69425466</v>
      </c>
      <c r="O202" s="219">
        <v>69425466</v>
      </c>
      <c r="P202" s="220">
        <v>0</v>
      </c>
    </row>
    <row r="203" spans="1:16" s="1" customFormat="1" ht="13.5" thickBot="1" x14ac:dyDescent="0.25">
      <c r="A203" s="217" t="s">
        <v>171</v>
      </c>
      <c r="B203" s="218" t="s">
        <v>82</v>
      </c>
      <c r="C203" s="219">
        <v>855309855</v>
      </c>
      <c r="D203" s="220">
        <v>0</v>
      </c>
      <c r="E203" s="220">
        <v>0</v>
      </c>
      <c r="F203" s="220">
        <v>0</v>
      </c>
      <c r="G203" s="220">
        <v>0</v>
      </c>
      <c r="H203" s="219">
        <v>855309855</v>
      </c>
      <c r="I203" s="220">
        <v>0</v>
      </c>
      <c r="J203" s="219">
        <v>730409218</v>
      </c>
      <c r="K203" s="220">
        <v>0</v>
      </c>
      <c r="L203" s="219">
        <v>730409218</v>
      </c>
      <c r="M203" s="219">
        <v>730409218</v>
      </c>
      <c r="N203" s="219">
        <v>124900637</v>
      </c>
      <c r="O203" s="219">
        <v>124900637</v>
      </c>
      <c r="P203" s="220">
        <v>0</v>
      </c>
    </row>
    <row r="210" spans="2:9" x14ac:dyDescent="0.2">
      <c r="B210" t="s">
        <v>237</v>
      </c>
      <c r="I210" t="s">
        <v>240</v>
      </c>
    </row>
    <row r="211" spans="2:9" x14ac:dyDescent="0.2">
      <c r="B211" t="s">
        <v>238</v>
      </c>
      <c r="I211" t="s">
        <v>241</v>
      </c>
    </row>
    <row r="212" spans="2:9" x14ac:dyDescent="0.2">
      <c r="B212" t="s">
        <v>239</v>
      </c>
      <c r="I212" t="s">
        <v>239</v>
      </c>
    </row>
  </sheetData>
  <mergeCells count="3">
    <mergeCell ref="A1:P1"/>
    <mergeCell ref="A2:P2"/>
    <mergeCell ref="A3:P3"/>
  </mergeCells>
  <pageMargins left="0.75" right="0.75" top="1" bottom="1" header="0.5" footer="0.5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topLeftCell="A132" workbookViewId="0">
      <selection sqref="A1:P173"/>
    </sheetView>
  </sheetViews>
  <sheetFormatPr baseColWidth="10" defaultRowHeight="12.75" x14ac:dyDescent="0.2"/>
  <cols>
    <col min="1" max="1" width="17.28515625" customWidth="1"/>
    <col min="2" max="2" width="35.42578125" customWidth="1"/>
    <col min="3" max="3" width="16.7109375" customWidth="1"/>
    <col min="4" max="7" width="16.7109375" hidden="1" customWidth="1"/>
    <col min="8" max="16" width="16.7109375" customWidth="1"/>
  </cols>
  <sheetData>
    <row r="1" spans="1:16" x14ac:dyDescent="0.2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x14ac:dyDescent="0.2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3.5" thickBot="1" x14ac:dyDescent="0.25">
      <c r="A3" s="192" t="s">
        <v>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26.25" thickBot="1" x14ac:dyDescent="0.25">
      <c r="A4" s="150" t="s">
        <v>3</v>
      </c>
      <c r="B4" s="150" t="s">
        <v>4</v>
      </c>
      <c r="C4" s="150" t="s">
        <v>5</v>
      </c>
      <c r="D4" s="150" t="s">
        <v>6</v>
      </c>
      <c r="E4" s="150" t="s">
        <v>7</v>
      </c>
      <c r="F4" s="150" t="s">
        <v>8</v>
      </c>
      <c r="G4" s="150" t="s">
        <v>9</v>
      </c>
      <c r="H4" s="150" t="s">
        <v>10</v>
      </c>
      <c r="I4" s="150" t="s">
        <v>11</v>
      </c>
      <c r="J4" s="150" t="s">
        <v>12</v>
      </c>
      <c r="K4" s="150" t="s">
        <v>13</v>
      </c>
      <c r="L4" s="150" t="s">
        <v>14</v>
      </c>
      <c r="M4" s="150" t="s">
        <v>15</v>
      </c>
      <c r="N4" s="150" t="s">
        <v>16</v>
      </c>
      <c r="O4" s="150" t="s">
        <v>17</v>
      </c>
      <c r="P4" s="150" t="s">
        <v>18</v>
      </c>
    </row>
    <row r="5" spans="1:16" ht="13.5" thickBot="1" x14ac:dyDescent="0.25">
      <c r="A5" s="9">
        <v>2</v>
      </c>
      <c r="B5" s="3" t="s">
        <v>19</v>
      </c>
      <c r="C5" s="6">
        <f>C6</f>
        <v>11806391447</v>
      </c>
      <c r="D5" s="6">
        <f t="shared" ref="D5:P5" si="0">D6</f>
        <v>7400758442.1299992</v>
      </c>
      <c r="E5" s="6">
        <f t="shared" si="0"/>
        <v>2000000000</v>
      </c>
      <c r="F5" s="6">
        <f t="shared" si="0"/>
        <v>1895769335</v>
      </c>
      <c r="G5" s="6">
        <f t="shared" si="0"/>
        <v>1895769335</v>
      </c>
      <c r="H5" s="6">
        <f t="shared" si="0"/>
        <v>17207149889.130001</v>
      </c>
      <c r="I5" s="6">
        <f t="shared" si="0"/>
        <v>2999465205.7000003</v>
      </c>
      <c r="J5" s="6">
        <f t="shared" si="0"/>
        <v>5376667782.2199993</v>
      </c>
      <c r="K5" s="6">
        <f t="shared" si="0"/>
        <v>95059667.329999998</v>
      </c>
      <c r="L5" s="6">
        <f t="shared" si="0"/>
        <v>2361742871.48</v>
      </c>
      <c r="M5" s="6">
        <f t="shared" si="0"/>
        <v>2359742871.48</v>
      </c>
      <c r="N5" s="6">
        <f t="shared" si="0"/>
        <v>11925541774.24</v>
      </c>
      <c r="O5" s="6">
        <f t="shared" si="0"/>
        <v>8926076568.539999</v>
      </c>
      <c r="P5" s="6">
        <f t="shared" si="0"/>
        <v>2000000</v>
      </c>
    </row>
    <row r="6" spans="1:16" ht="13.5" thickBot="1" x14ac:dyDescent="0.25">
      <c r="A6" s="11"/>
      <c r="B6" s="12" t="s">
        <v>20</v>
      </c>
      <c r="C6" s="13">
        <f>C7</f>
        <v>11806391447</v>
      </c>
      <c r="D6" s="13">
        <f t="shared" ref="D6:P6" si="1">D7</f>
        <v>7400758442.1299992</v>
      </c>
      <c r="E6" s="13">
        <f t="shared" si="1"/>
        <v>2000000000</v>
      </c>
      <c r="F6" s="13">
        <f t="shared" si="1"/>
        <v>1895769335</v>
      </c>
      <c r="G6" s="13">
        <f t="shared" si="1"/>
        <v>1895769335</v>
      </c>
      <c r="H6" s="13">
        <f t="shared" si="1"/>
        <v>17207149889.130001</v>
      </c>
      <c r="I6" s="13">
        <f t="shared" si="1"/>
        <v>2999465205.7000003</v>
      </c>
      <c r="J6" s="13">
        <f t="shared" si="1"/>
        <v>5376667782.2199993</v>
      </c>
      <c r="K6" s="13">
        <f t="shared" si="1"/>
        <v>95059667.329999998</v>
      </c>
      <c r="L6" s="13">
        <f t="shared" si="1"/>
        <v>2361742871.48</v>
      </c>
      <c r="M6" s="13">
        <f t="shared" si="1"/>
        <v>2359742871.48</v>
      </c>
      <c r="N6" s="13">
        <f t="shared" si="1"/>
        <v>11925541774.24</v>
      </c>
      <c r="O6" s="13">
        <f t="shared" si="1"/>
        <v>8926076568.539999</v>
      </c>
      <c r="P6" s="13">
        <f t="shared" si="1"/>
        <v>2000000</v>
      </c>
    </row>
    <row r="7" spans="1:16" ht="29.1" customHeight="1" thickBot="1" x14ac:dyDescent="0.25">
      <c r="A7" s="9"/>
      <c r="B7" s="3" t="s">
        <v>21</v>
      </c>
      <c r="C7" s="6">
        <f>C8</f>
        <v>11806391447</v>
      </c>
      <c r="D7" s="6">
        <f t="shared" ref="D7:P7" si="2">D8</f>
        <v>7400758442.1299992</v>
      </c>
      <c r="E7" s="6">
        <f t="shared" si="2"/>
        <v>2000000000</v>
      </c>
      <c r="F7" s="6">
        <f t="shared" si="2"/>
        <v>1895769335</v>
      </c>
      <c r="G7" s="6">
        <f t="shared" si="2"/>
        <v>1895769335</v>
      </c>
      <c r="H7" s="6">
        <f t="shared" si="2"/>
        <v>17207149889.130001</v>
      </c>
      <c r="I7" s="6">
        <f t="shared" si="2"/>
        <v>2999465205.7000003</v>
      </c>
      <c r="J7" s="6">
        <f t="shared" si="2"/>
        <v>5376667782.2199993</v>
      </c>
      <c r="K7" s="6">
        <f t="shared" si="2"/>
        <v>95059667.329999998</v>
      </c>
      <c r="L7" s="6">
        <f t="shared" si="2"/>
        <v>2361742871.48</v>
      </c>
      <c r="M7" s="6">
        <f t="shared" si="2"/>
        <v>2359742871.48</v>
      </c>
      <c r="N7" s="6">
        <f t="shared" si="2"/>
        <v>11925541774.24</v>
      </c>
      <c r="O7" s="6">
        <f t="shared" si="2"/>
        <v>8926076568.539999</v>
      </c>
      <c r="P7" s="6">
        <f t="shared" si="2"/>
        <v>2000000</v>
      </c>
    </row>
    <row r="8" spans="1:16" ht="29.1" customHeight="1" thickBot="1" x14ac:dyDescent="0.25">
      <c r="A8" s="9"/>
      <c r="B8" s="3" t="s">
        <v>22</v>
      </c>
      <c r="C8" s="6">
        <f>C9</f>
        <v>11806391447</v>
      </c>
      <c r="D8" s="6">
        <f t="shared" ref="D8:P8" si="3">D9</f>
        <v>7400758442.1299992</v>
      </c>
      <c r="E8" s="6">
        <f t="shared" si="3"/>
        <v>2000000000</v>
      </c>
      <c r="F8" s="6">
        <f t="shared" si="3"/>
        <v>1895769335</v>
      </c>
      <c r="G8" s="6">
        <f t="shared" si="3"/>
        <v>1895769335</v>
      </c>
      <c r="H8" s="6">
        <f t="shared" si="3"/>
        <v>17207149889.130001</v>
      </c>
      <c r="I8" s="6">
        <f t="shared" si="3"/>
        <v>2999465205.7000003</v>
      </c>
      <c r="J8" s="6">
        <f t="shared" si="3"/>
        <v>5376667782.2199993</v>
      </c>
      <c r="K8" s="6">
        <f t="shared" si="3"/>
        <v>95059667.329999998</v>
      </c>
      <c r="L8" s="6">
        <f t="shared" si="3"/>
        <v>2361742871.48</v>
      </c>
      <c r="M8" s="6">
        <f t="shared" si="3"/>
        <v>2359742871.48</v>
      </c>
      <c r="N8" s="6">
        <f t="shared" si="3"/>
        <v>11925541774.24</v>
      </c>
      <c r="O8" s="6">
        <f t="shared" si="3"/>
        <v>8926076568.539999</v>
      </c>
      <c r="P8" s="6">
        <f t="shared" si="3"/>
        <v>2000000</v>
      </c>
    </row>
    <row r="9" spans="1:16" ht="29.1" customHeight="1" thickBot="1" x14ac:dyDescent="0.25">
      <c r="A9" s="9"/>
      <c r="B9" s="3" t="s">
        <v>23</v>
      </c>
      <c r="C9" s="6">
        <f>C10+C42+C49+C57+C64+C93+C100+C106+C132+C143+C150</f>
        <v>11806391447</v>
      </c>
      <c r="D9" s="6">
        <f t="shared" ref="D9:P9" si="4">D10+D42+D49+D57+D64+D93+D100+D106+D132+D143+D150</f>
        <v>7400758442.1299992</v>
      </c>
      <c r="E9" s="6">
        <f t="shared" si="4"/>
        <v>2000000000</v>
      </c>
      <c r="F9" s="6">
        <f t="shared" si="4"/>
        <v>1895769335</v>
      </c>
      <c r="G9" s="6">
        <f t="shared" si="4"/>
        <v>1895769335</v>
      </c>
      <c r="H9" s="6">
        <f t="shared" si="4"/>
        <v>17207149889.130001</v>
      </c>
      <c r="I9" s="6">
        <f t="shared" si="4"/>
        <v>2999465205.7000003</v>
      </c>
      <c r="J9" s="6">
        <f t="shared" si="4"/>
        <v>5376667782.2199993</v>
      </c>
      <c r="K9" s="6">
        <f t="shared" si="4"/>
        <v>95059667.329999998</v>
      </c>
      <c r="L9" s="6">
        <f t="shared" si="4"/>
        <v>2361742871.48</v>
      </c>
      <c r="M9" s="6">
        <f t="shared" si="4"/>
        <v>2359742871.48</v>
      </c>
      <c r="N9" s="6">
        <f t="shared" si="4"/>
        <v>11925541774.24</v>
      </c>
      <c r="O9" s="6">
        <f t="shared" si="4"/>
        <v>8926076568.539999</v>
      </c>
      <c r="P9" s="6">
        <f t="shared" si="4"/>
        <v>2000000</v>
      </c>
    </row>
    <row r="10" spans="1:16" ht="29.1" customHeight="1" thickBot="1" x14ac:dyDescent="0.25">
      <c r="A10" s="11">
        <v>200106200205</v>
      </c>
      <c r="B10" s="12" t="s">
        <v>20</v>
      </c>
      <c r="C10" s="13">
        <f t="shared" ref="C10:H10" si="5">C11+C13+C16+C19+C23+C26+C28+C30+C37</f>
        <v>4740282439</v>
      </c>
      <c r="D10" s="13">
        <f t="shared" si="5"/>
        <v>1218878918.3500001</v>
      </c>
      <c r="E10" s="13">
        <f t="shared" si="5"/>
        <v>1628611013</v>
      </c>
      <c r="F10" s="13">
        <f t="shared" si="5"/>
        <v>291196207</v>
      </c>
      <c r="G10" s="13">
        <f t="shared" si="5"/>
        <v>291196207</v>
      </c>
      <c r="H10" s="13">
        <f t="shared" si="5"/>
        <v>4330550344.3500004</v>
      </c>
      <c r="I10" s="13">
        <f t="shared" ref="I10:P10" si="6">I11+I13+I16+I19+I23+I26+I28+I30+I37</f>
        <v>755126111.28000009</v>
      </c>
      <c r="J10" s="13">
        <f t="shared" si="6"/>
        <v>3189177207.5999999</v>
      </c>
      <c r="K10" s="13">
        <f t="shared" si="6"/>
        <v>70486667.329999998</v>
      </c>
      <c r="L10" s="13">
        <f t="shared" si="6"/>
        <v>1997475859.1600001</v>
      </c>
      <c r="M10" s="13">
        <f t="shared" si="6"/>
        <v>1997475859.1600001</v>
      </c>
      <c r="N10" s="13">
        <f t="shared" si="6"/>
        <v>1211859804.0799999</v>
      </c>
      <c r="O10" s="13">
        <f t="shared" si="6"/>
        <v>456733692.80000001</v>
      </c>
      <c r="P10" s="13">
        <f t="shared" si="6"/>
        <v>0</v>
      </c>
    </row>
    <row r="11" spans="1:16" ht="29.1" customHeight="1" thickBot="1" x14ac:dyDescent="0.25">
      <c r="A11" s="9">
        <v>20010620020501</v>
      </c>
      <c r="B11" s="3" t="s">
        <v>25</v>
      </c>
      <c r="C11" s="6">
        <v>850000000</v>
      </c>
      <c r="D11" s="6">
        <v>325568011.39999998</v>
      </c>
      <c r="E11" s="8">
        <v>0</v>
      </c>
      <c r="F11" s="8">
        <v>0</v>
      </c>
      <c r="G11" s="8">
        <v>0</v>
      </c>
      <c r="H11" s="6">
        <v>1175568011.4000001</v>
      </c>
      <c r="I11" s="6">
        <v>175884027.96000001</v>
      </c>
      <c r="J11" s="6">
        <v>1015440424.54</v>
      </c>
      <c r="K11" s="6">
        <v>15853334</v>
      </c>
      <c r="L11" s="6">
        <v>586868964.49000001</v>
      </c>
      <c r="M11" s="6">
        <v>586868964.49000001</v>
      </c>
      <c r="N11" s="6">
        <v>175980920.86000001</v>
      </c>
      <c r="O11" s="6">
        <v>96892.9</v>
      </c>
      <c r="P11" s="8">
        <v>0</v>
      </c>
    </row>
    <row r="12" spans="1:16" ht="29.1" customHeight="1" thickBot="1" x14ac:dyDescent="0.25">
      <c r="A12" s="10">
        <v>2001062002050100</v>
      </c>
      <c r="B12" s="2" t="s">
        <v>25</v>
      </c>
      <c r="C12" s="5">
        <v>850000000</v>
      </c>
      <c r="D12" s="5">
        <v>325568011.39999998</v>
      </c>
      <c r="E12" s="5"/>
      <c r="F12" s="7">
        <v>0</v>
      </c>
      <c r="G12" s="7">
        <v>0</v>
      </c>
      <c r="H12" s="5">
        <v>1175568011.4000001</v>
      </c>
      <c r="I12" s="5">
        <v>175884027.96000001</v>
      </c>
      <c r="J12" s="5">
        <v>1015440424.54</v>
      </c>
      <c r="K12" s="5">
        <v>15853334</v>
      </c>
      <c r="L12" s="5">
        <v>586868964.49000001</v>
      </c>
      <c r="M12" s="5">
        <v>586868964.49000001</v>
      </c>
      <c r="N12" s="5">
        <v>175980920.86000001</v>
      </c>
      <c r="O12" s="5">
        <v>96892.9</v>
      </c>
      <c r="P12" s="7">
        <v>0</v>
      </c>
    </row>
    <row r="13" spans="1:16" ht="29.1" customHeight="1" thickBot="1" x14ac:dyDescent="0.25">
      <c r="A13" s="9">
        <v>20010620020502</v>
      </c>
      <c r="B13" s="3" t="s">
        <v>26</v>
      </c>
      <c r="C13" s="6">
        <f>SUM(C14:C15)</f>
        <v>350000000</v>
      </c>
      <c r="D13" s="6">
        <f t="shared" ref="D13:P13" si="7">SUM(D14:D15)</f>
        <v>451656332.97000003</v>
      </c>
      <c r="E13" s="6">
        <f t="shared" si="7"/>
        <v>0</v>
      </c>
      <c r="F13" s="6">
        <f t="shared" si="7"/>
        <v>191196207</v>
      </c>
      <c r="G13" s="6">
        <f t="shared" si="7"/>
        <v>0</v>
      </c>
      <c r="H13" s="6">
        <f t="shared" si="7"/>
        <v>992852539.97000003</v>
      </c>
      <c r="I13" s="6">
        <f t="shared" si="7"/>
        <v>259100000</v>
      </c>
      <c r="J13" s="6">
        <f t="shared" si="7"/>
        <v>675800000</v>
      </c>
      <c r="K13" s="6">
        <f t="shared" si="7"/>
        <v>35000000</v>
      </c>
      <c r="L13" s="6">
        <f t="shared" si="7"/>
        <v>446800000</v>
      </c>
      <c r="M13" s="6">
        <f t="shared" si="7"/>
        <v>446800000</v>
      </c>
      <c r="N13" s="6">
        <f t="shared" si="7"/>
        <v>352052539.97000003</v>
      </c>
      <c r="O13" s="6">
        <f t="shared" si="7"/>
        <v>92952539.969999999</v>
      </c>
      <c r="P13" s="6">
        <f t="shared" si="7"/>
        <v>0</v>
      </c>
    </row>
    <row r="14" spans="1:16" ht="29.1" customHeight="1" thickBot="1" x14ac:dyDescent="0.25">
      <c r="A14" s="10">
        <v>2001062002050200</v>
      </c>
      <c r="B14" s="2" t="s">
        <v>27</v>
      </c>
      <c r="C14" s="5">
        <v>100000000</v>
      </c>
      <c r="D14" s="7">
        <v>0</v>
      </c>
      <c r="E14" s="5"/>
      <c r="F14" s="5">
        <v>180000000</v>
      </c>
      <c r="G14" s="7">
        <v>0</v>
      </c>
      <c r="H14" s="5">
        <v>280000000</v>
      </c>
      <c r="I14" s="5">
        <v>61000000</v>
      </c>
      <c r="J14" s="5">
        <v>162000000</v>
      </c>
      <c r="K14" s="5">
        <v>35000000</v>
      </c>
      <c r="L14" s="5">
        <v>69000000</v>
      </c>
      <c r="M14" s="5">
        <v>69000000</v>
      </c>
      <c r="N14" s="5">
        <v>153000000</v>
      </c>
      <c r="O14" s="5">
        <v>92000000</v>
      </c>
      <c r="P14" s="7">
        <v>0</v>
      </c>
    </row>
    <row r="15" spans="1:16" ht="29.1" customHeight="1" thickBot="1" x14ac:dyDescent="0.25">
      <c r="A15" s="10">
        <v>2001062002050200</v>
      </c>
      <c r="B15" s="2" t="s">
        <v>28</v>
      </c>
      <c r="C15" s="5">
        <v>250000000</v>
      </c>
      <c r="D15" s="5">
        <v>451656332.97000003</v>
      </c>
      <c r="E15" s="7">
        <v>0</v>
      </c>
      <c r="F15" s="5">
        <v>11196207</v>
      </c>
      <c r="G15" s="7">
        <v>0</v>
      </c>
      <c r="H15" s="5">
        <v>712852539.97000003</v>
      </c>
      <c r="I15" s="5">
        <v>198100000</v>
      </c>
      <c r="J15" s="5">
        <v>513800000</v>
      </c>
      <c r="K15" s="7">
        <v>0</v>
      </c>
      <c r="L15" s="5">
        <v>377800000</v>
      </c>
      <c r="M15" s="5">
        <v>377800000</v>
      </c>
      <c r="N15" s="5">
        <v>199052539.97</v>
      </c>
      <c r="O15" s="5">
        <v>952539.97</v>
      </c>
      <c r="P15" s="7">
        <v>0</v>
      </c>
    </row>
    <row r="16" spans="1:16" ht="29.1" customHeight="1" thickBot="1" x14ac:dyDescent="0.25">
      <c r="A16" s="9">
        <v>20010620020503</v>
      </c>
      <c r="B16" s="3" t="s">
        <v>29</v>
      </c>
      <c r="C16" s="6">
        <v>530457249</v>
      </c>
      <c r="D16" s="6">
        <v>96347000.840000004</v>
      </c>
      <c r="E16" s="8">
        <v>0</v>
      </c>
      <c r="F16" s="6">
        <v>100000000</v>
      </c>
      <c r="G16" s="8">
        <v>0</v>
      </c>
      <c r="H16" s="6">
        <v>726804249.84000003</v>
      </c>
      <c r="I16" s="6">
        <v>194717265.33000001</v>
      </c>
      <c r="J16" s="6">
        <v>464263451</v>
      </c>
      <c r="K16" s="6">
        <v>19633333.329999998</v>
      </c>
      <c r="L16" s="6">
        <v>303976304.67000002</v>
      </c>
      <c r="M16" s="6">
        <v>303976304.67000002</v>
      </c>
      <c r="N16" s="6">
        <v>282174132.17000002</v>
      </c>
      <c r="O16" s="6">
        <v>87456866.840000004</v>
      </c>
      <c r="P16" s="8">
        <v>0</v>
      </c>
    </row>
    <row r="17" spans="1:16" ht="29.1" customHeight="1" thickBot="1" x14ac:dyDescent="0.25">
      <c r="A17" s="10">
        <v>2001062002050300</v>
      </c>
      <c r="B17" s="2" t="s">
        <v>30</v>
      </c>
      <c r="C17" s="5">
        <v>450000000</v>
      </c>
      <c r="D17" s="5">
        <v>96347000.840000004</v>
      </c>
      <c r="E17" s="7">
        <v>0</v>
      </c>
      <c r="F17" s="5">
        <v>100000000</v>
      </c>
      <c r="G17" s="7">
        <v>0</v>
      </c>
      <c r="H17" s="5">
        <v>646347000.84000003</v>
      </c>
      <c r="I17" s="5">
        <v>194717265.33000001</v>
      </c>
      <c r="J17" s="5">
        <v>386763451</v>
      </c>
      <c r="K17" s="5">
        <v>19633333.329999998</v>
      </c>
      <c r="L17" s="5">
        <v>249976304.66999999</v>
      </c>
      <c r="M17" s="5">
        <v>249976304.66999999</v>
      </c>
      <c r="N17" s="5">
        <v>279216883.17000002</v>
      </c>
      <c r="O17" s="5">
        <v>84499617.840000004</v>
      </c>
      <c r="P17" s="7">
        <v>0</v>
      </c>
    </row>
    <row r="18" spans="1:16" ht="29.1" customHeight="1" thickBot="1" x14ac:dyDescent="0.25">
      <c r="A18" s="10">
        <v>2001062002050300</v>
      </c>
      <c r="B18" s="2" t="s">
        <v>31</v>
      </c>
      <c r="C18" s="5">
        <v>80457249</v>
      </c>
      <c r="D18" s="7">
        <v>0</v>
      </c>
      <c r="E18" s="7">
        <v>0</v>
      </c>
      <c r="F18" s="7">
        <v>0</v>
      </c>
      <c r="G18" s="7">
        <v>0</v>
      </c>
      <c r="H18" s="5">
        <v>80457249</v>
      </c>
      <c r="I18" s="7">
        <v>0</v>
      </c>
      <c r="J18" s="5">
        <v>77500000</v>
      </c>
      <c r="K18" s="7">
        <v>0</v>
      </c>
      <c r="L18" s="5">
        <v>54000000</v>
      </c>
      <c r="M18" s="5">
        <v>54000000</v>
      </c>
      <c r="N18" s="5">
        <v>2957249</v>
      </c>
      <c r="O18" s="5">
        <v>2957249</v>
      </c>
      <c r="P18" s="7">
        <v>0</v>
      </c>
    </row>
    <row r="19" spans="1:16" ht="29.1" customHeight="1" thickBot="1" x14ac:dyDescent="0.25">
      <c r="A19" s="19">
        <v>20010620020504</v>
      </c>
      <c r="B19" s="20" t="s">
        <v>32</v>
      </c>
      <c r="C19" s="21">
        <v>1928611013</v>
      </c>
      <c r="D19" s="21">
        <v>39003265.329999998</v>
      </c>
      <c r="E19" s="21">
        <v>1628611013</v>
      </c>
      <c r="F19" s="22">
        <v>0</v>
      </c>
      <c r="G19" s="22">
        <v>0</v>
      </c>
      <c r="H19" s="21">
        <v>339003265.32999998</v>
      </c>
      <c r="I19" s="21">
        <v>37256317</v>
      </c>
      <c r="J19" s="21">
        <v>242717850</v>
      </c>
      <c r="K19" s="22">
        <v>0</v>
      </c>
      <c r="L19" s="21">
        <v>242717850</v>
      </c>
      <c r="M19" s="21">
        <v>242717850</v>
      </c>
      <c r="N19" s="21">
        <v>96285415.329999998</v>
      </c>
      <c r="O19" s="21">
        <v>59029098.329999998</v>
      </c>
      <c r="P19" s="22">
        <v>0</v>
      </c>
    </row>
    <row r="20" spans="1:16" ht="29.1" customHeight="1" thickBot="1" x14ac:dyDescent="0.25">
      <c r="A20" s="10">
        <v>2001062002050400</v>
      </c>
      <c r="B20" s="2" t="s">
        <v>33</v>
      </c>
      <c r="C20" s="5">
        <v>150000000</v>
      </c>
      <c r="D20" s="7">
        <v>0</v>
      </c>
      <c r="E20" s="7">
        <v>0</v>
      </c>
      <c r="F20" s="7">
        <v>0</v>
      </c>
      <c r="G20" s="7">
        <v>0</v>
      </c>
      <c r="H20" s="5">
        <v>150000000</v>
      </c>
      <c r="I20" s="5">
        <v>36350317</v>
      </c>
      <c r="J20" s="5">
        <v>103623850</v>
      </c>
      <c r="K20" s="7">
        <v>0</v>
      </c>
      <c r="L20" s="5">
        <v>103623850</v>
      </c>
      <c r="M20" s="5">
        <v>103623850</v>
      </c>
      <c r="N20" s="5">
        <v>46376150</v>
      </c>
      <c r="O20" s="5">
        <v>10025833</v>
      </c>
      <c r="P20" s="7">
        <v>0</v>
      </c>
    </row>
    <row r="21" spans="1:16" ht="29.1" customHeight="1" thickBot="1" x14ac:dyDescent="0.25">
      <c r="A21" s="10">
        <v>2001062002050400</v>
      </c>
      <c r="B21" s="2" t="s">
        <v>34</v>
      </c>
      <c r="C21" s="5">
        <v>150000000</v>
      </c>
      <c r="D21" s="7">
        <v>0</v>
      </c>
      <c r="E21" s="7">
        <v>0</v>
      </c>
      <c r="F21" s="7">
        <v>0</v>
      </c>
      <c r="G21" s="7">
        <v>0</v>
      </c>
      <c r="H21" s="5">
        <v>150000000</v>
      </c>
      <c r="I21" s="5">
        <v>906000</v>
      </c>
      <c r="J21" s="5">
        <v>139094000</v>
      </c>
      <c r="K21" s="7">
        <v>0</v>
      </c>
      <c r="L21" s="5">
        <v>139094000</v>
      </c>
      <c r="M21" s="5">
        <v>139094000</v>
      </c>
      <c r="N21" s="5">
        <v>10906000</v>
      </c>
      <c r="O21" s="5">
        <v>10000000</v>
      </c>
      <c r="P21" s="7">
        <v>0</v>
      </c>
    </row>
    <row r="22" spans="1:16" ht="29.1" customHeight="1" thickBot="1" x14ac:dyDescent="0.25">
      <c r="A22" s="10">
        <v>2001062002050400</v>
      </c>
      <c r="B22" s="2" t="s">
        <v>35</v>
      </c>
      <c r="C22" s="5">
        <v>1628611013</v>
      </c>
      <c r="D22" s="7">
        <v>0</v>
      </c>
      <c r="E22" s="5">
        <v>1628611013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29.1" customHeight="1" thickBot="1" x14ac:dyDescent="0.25">
      <c r="A23" s="9">
        <v>20010620020505</v>
      </c>
      <c r="B23" s="3" t="s">
        <v>36</v>
      </c>
      <c r="C23" s="6">
        <v>128731598</v>
      </c>
      <c r="D23" s="6">
        <v>70921858</v>
      </c>
      <c r="E23" s="8">
        <v>0</v>
      </c>
      <c r="F23" s="8">
        <v>0</v>
      </c>
      <c r="G23" s="6">
        <v>11196207</v>
      </c>
      <c r="H23" s="6">
        <v>188457249</v>
      </c>
      <c r="I23" s="6">
        <v>48716667</v>
      </c>
      <c r="J23" s="6">
        <v>139283333</v>
      </c>
      <c r="K23" s="8">
        <v>0</v>
      </c>
      <c r="L23" s="6">
        <v>84700000</v>
      </c>
      <c r="M23" s="6">
        <v>84700000</v>
      </c>
      <c r="N23" s="6">
        <v>49173916</v>
      </c>
      <c r="O23" s="6">
        <v>457249</v>
      </c>
      <c r="P23" s="8">
        <v>0</v>
      </c>
    </row>
    <row r="24" spans="1:16" ht="29.1" customHeight="1" thickBot="1" x14ac:dyDescent="0.25">
      <c r="A24" s="10">
        <v>2001062002050500</v>
      </c>
      <c r="B24" s="2" t="s">
        <v>37</v>
      </c>
      <c r="C24" s="5">
        <v>80457249</v>
      </c>
      <c r="D24" s="7">
        <v>0</v>
      </c>
      <c r="E24" s="7">
        <v>0</v>
      </c>
      <c r="F24" s="7">
        <v>0</v>
      </c>
      <c r="G24" s="7">
        <v>0</v>
      </c>
      <c r="H24" s="5">
        <v>80457249</v>
      </c>
      <c r="I24" s="5">
        <v>15516667</v>
      </c>
      <c r="J24" s="5">
        <v>64483333</v>
      </c>
      <c r="K24" s="7">
        <v>0</v>
      </c>
      <c r="L24" s="5">
        <v>25900000</v>
      </c>
      <c r="M24" s="5">
        <v>25900000</v>
      </c>
      <c r="N24" s="5">
        <v>15973916</v>
      </c>
      <c r="O24" s="5">
        <v>457249</v>
      </c>
      <c r="P24" s="7">
        <v>0</v>
      </c>
    </row>
    <row r="25" spans="1:16" ht="29.1" customHeight="1" thickBot="1" x14ac:dyDescent="0.25">
      <c r="A25" s="10">
        <v>2001062002050500</v>
      </c>
      <c r="B25" s="2" t="s">
        <v>38</v>
      </c>
      <c r="C25" s="5">
        <v>48274349</v>
      </c>
      <c r="D25" s="5">
        <v>70921858</v>
      </c>
      <c r="E25" s="7">
        <v>0</v>
      </c>
      <c r="F25" s="7">
        <v>0</v>
      </c>
      <c r="G25" s="5">
        <v>11196207</v>
      </c>
      <c r="H25" s="5">
        <v>108000000</v>
      </c>
      <c r="I25" s="5">
        <v>33200000</v>
      </c>
      <c r="J25" s="5">
        <v>74800000</v>
      </c>
      <c r="K25" s="7">
        <v>0</v>
      </c>
      <c r="L25" s="5">
        <v>58800000</v>
      </c>
      <c r="M25" s="5">
        <v>58800000</v>
      </c>
      <c r="N25" s="5">
        <v>33200000</v>
      </c>
      <c r="O25" s="7">
        <v>0</v>
      </c>
      <c r="P25" s="7">
        <v>0</v>
      </c>
    </row>
    <row r="26" spans="1:16" ht="29.1" customHeight="1" thickBot="1" x14ac:dyDescent="0.25">
      <c r="A26" s="9">
        <v>20010620020506</v>
      </c>
      <c r="B26" s="3" t="s">
        <v>39</v>
      </c>
      <c r="C26" s="6">
        <v>800000000</v>
      </c>
      <c r="D26" s="6">
        <v>182048620.81</v>
      </c>
      <c r="E26" s="8">
        <v>0</v>
      </c>
      <c r="F26" s="8">
        <v>0</v>
      </c>
      <c r="G26" s="6">
        <v>280000000</v>
      </c>
      <c r="H26" s="6">
        <v>702048620.80999994</v>
      </c>
      <c r="I26" s="6">
        <v>34274267.32</v>
      </c>
      <c r="J26" s="6">
        <v>647617099.05999994</v>
      </c>
      <c r="K26" s="8">
        <v>0</v>
      </c>
      <c r="L26" s="6">
        <v>328357690</v>
      </c>
      <c r="M26" s="6">
        <v>328357690</v>
      </c>
      <c r="N26" s="6">
        <v>54431521.75</v>
      </c>
      <c r="O26" s="6">
        <v>20157254.43</v>
      </c>
      <c r="P26" s="8">
        <v>0</v>
      </c>
    </row>
    <row r="27" spans="1:16" ht="29.1" customHeight="1" thickBot="1" x14ac:dyDescent="0.25">
      <c r="A27" s="10">
        <v>2001062002050600</v>
      </c>
      <c r="B27" s="2" t="s">
        <v>39</v>
      </c>
      <c r="C27" s="5">
        <v>800000000</v>
      </c>
      <c r="D27" s="5">
        <v>182048620.81</v>
      </c>
      <c r="E27" s="7">
        <v>0</v>
      </c>
      <c r="F27" s="7">
        <v>0</v>
      </c>
      <c r="G27" s="5">
        <v>280000000</v>
      </c>
      <c r="H27" s="5">
        <v>702048620.80999994</v>
      </c>
      <c r="I27" s="5">
        <v>34274267.32</v>
      </c>
      <c r="J27" s="5">
        <v>647617099.05999994</v>
      </c>
      <c r="K27" s="7">
        <v>0</v>
      </c>
      <c r="L27" s="5">
        <v>328357690</v>
      </c>
      <c r="M27" s="5">
        <v>328357690</v>
      </c>
      <c r="N27" s="5">
        <v>54431521.75</v>
      </c>
      <c r="O27" s="5">
        <v>20157254.43</v>
      </c>
      <c r="P27" s="7">
        <v>0</v>
      </c>
    </row>
    <row r="28" spans="1:16" ht="29.1" customHeight="1" thickBot="1" x14ac:dyDescent="0.25">
      <c r="A28" s="9">
        <v>20010620040205</v>
      </c>
      <c r="B28" s="3" t="s">
        <v>40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1</v>
      </c>
      <c r="P28" s="8">
        <v>0</v>
      </c>
    </row>
    <row r="29" spans="1:16" ht="29.1" customHeight="1" thickBot="1" x14ac:dyDescent="0.25">
      <c r="A29" s="10">
        <v>2001062004020500</v>
      </c>
      <c r="B29" s="2" t="s">
        <v>40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</row>
    <row r="30" spans="1:16" ht="29.1" customHeight="1" thickBot="1" x14ac:dyDescent="0.25">
      <c r="A30" s="11">
        <v>2001062005</v>
      </c>
      <c r="B30" s="12" t="s">
        <v>23</v>
      </c>
      <c r="C30" s="13">
        <v>152482578</v>
      </c>
      <c r="D30" s="14">
        <v>0</v>
      </c>
      <c r="E30" s="14">
        <v>0</v>
      </c>
      <c r="F30" s="14">
        <v>0</v>
      </c>
      <c r="G30" s="14">
        <v>0</v>
      </c>
      <c r="H30" s="13">
        <v>152482578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3">
        <v>152482578</v>
      </c>
      <c r="O30" s="13">
        <v>152482578</v>
      </c>
      <c r="P30" s="14">
        <v>0</v>
      </c>
    </row>
    <row r="31" spans="1:16" ht="29.1" customHeight="1" thickBot="1" x14ac:dyDescent="0.25">
      <c r="A31" s="9">
        <v>200106200501</v>
      </c>
      <c r="B31" s="3" t="s">
        <v>41</v>
      </c>
      <c r="C31" s="6">
        <v>64365799</v>
      </c>
      <c r="D31" s="8">
        <v>0</v>
      </c>
      <c r="E31" s="8">
        <v>0</v>
      </c>
      <c r="F31" s="8">
        <v>0</v>
      </c>
      <c r="G31" s="8">
        <v>0</v>
      </c>
      <c r="H31" s="6">
        <v>64365799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6">
        <v>64365799</v>
      </c>
      <c r="O31" s="6">
        <v>64365799</v>
      </c>
      <c r="P31" s="8">
        <v>0</v>
      </c>
    </row>
    <row r="32" spans="1:16" ht="29.1" customHeight="1" thickBot="1" x14ac:dyDescent="0.25">
      <c r="A32" s="9">
        <v>20010620050106</v>
      </c>
      <c r="B32" s="3" t="s">
        <v>42</v>
      </c>
      <c r="C32" s="6">
        <v>64365799</v>
      </c>
      <c r="D32" s="8">
        <v>0</v>
      </c>
      <c r="E32" s="8">
        <v>0</v>
      </c>
      <c r="F32" s="8">
        <v>0</v>
      </c>
      <c r="G32" s="8">
        <v>0</v>
      </c>
      <c r="H32" s="6">
        <v>64365799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6">
        <v>64365799</v>
      </c>
      <c r="O32" s="6">
        <v>64365799</v>
      </c>
      <c r="P32" s="8">
        <v>0</v>
      </c>
    </row>
    <row r="33" spans="1:16" ht="29.1" customHeight="1" thickBot="1" x14ac:dyDescent="0.25">
      <c r="A33" s="10">
        <v>2001062005010600</v>
      </c>
      <c r="B33" s="2" t="s">
        <v>42</v>
      </c>
      <c r="C33" s="5">
        <v>64365799</v>
      </c>
      <c r="D33" s="7">
        <v>0</v>
      </c>
      <c r="E33" s="7">
        <v>0</v>
      </c>
      <c r="F33" s="7">
        <v>0</v>
      </c>
      <c r="G33" s="7">
        <v>0</v>
      </c>
      <c r="H33" s="5">
        <v>64365799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5">
        <v>64365799</v>
      </c>
      <c r="O33" s="5">
        <v>64365799</v>
      </c>
      <c r="P33" s="7">
        <v>0</v>
      </c>
    </row>
    <row r="34" spans="1:16" ht="29.1" customHeight="1" thickBot="1" x14ac:dyDescent="0.25">
      <c r="A34" s="9">
        <v>200106200504</v>
      </c>
      <c r="B34" s="3" t="s">
        <v>43</v>
      </c>
      <c r="C34" s="6">
        <v>88116779</v>
      </c>
      <c r="D34" s="8">
        <v>0</v>
      </c>
      <c r="E34" s="8">
        <v>0</v>
      </c>
      <c r="F34" s="8">
        <v>0</v>
      </c>
      <c r="G34" s="8">
        <v>0</v>
      </c>
      <c r="H34" s="6">
        <v>88116779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6">
        <v>88116779</v>
      </c>
      <c r="O34" s="6">
        <v>88116779</v>
      </c>
      <c r="P34" s="8">
        <v>0</v>
      </c>
    </row>
    <row r="35" spans="1:16" ht="29.1" customHeight="1" thickBot="1" x14ac:dyDescent="0.25">
      <c r="A35" s="9">
        <v>20010620050401</v>
      </c>
      <c r="B35" s="3" t="s">
        <v>44</v>
      </c>
      <c r="C35" s="6">
        <v>88116779</v>
      </c>
      <c r="D35" s="8">
        <v>0</v>
      </c>
      <c r="E35" s="8">
        <v>0</v>
      </c>
      <c r="F35" s="8">
        <v>0</v>
      </c>
      <c r="G35" s="8">
        <v>0</v>
      </c>
      <c r="H35" s="6">
        <v>88116779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6">
        <v>88116779</v>
      </c>
      <c r="O35" s="6">
        <v>88116779</v>
      </c>
      <c r="P35" s="8">
        <v>0</v>
      </c>
    </row>
    <row r="36" spans="1:16" ht="29.1" customHeight="1" thickBot="1" x14ac:dyDescent="0.25">
      <c r="A36" s="10">
        <v>2001062005040100</v>
      </c>
      <c r="B36" s="2" t="s">
        <v>44</v>
      </c>
      <c r="C36" s="5">
        <v>88116779</v>
      </c>
      <c r="D36" s="7">
        <v>0</v>
      </c>
      <c r="E36" s="7">
        <v>0</v>
      </c>
      <c r="F36" s="7">
        <v>0</v>
      </c>
      <c r="G36" s="7">
        <v>0</v>
      </c>
      <c r="H36" s="5">
        <v>88116779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5">
        <v>88116779</v>
      </c>
      <c r="O36" s="5">
        <v>88116779</v>
      </c>
      <c r="P36" s="7">
        <v>0</v>
      </c>
    </row>
    <row r="37" spans="1:16" ht="29.1" customHeight="1" thickBot="1" x14ac:dyDescent="0.25">
      <c r="A37" s="10"/>
      <c r="B37" s="2" t="s">
        <v>210</v>
      </c>
      <c r="C37" s="149">
        <f>SUM(C38:C41)</f>
        <v>0</v>
      </c>
      <c r="D37" s="149">
        <f t="shared" ref="D37:P37" si="8">SUM(D38:D41)</f>
        <v>53333829</v>
      </c>
      <c r="E37" s="149">
        <f t="shared" si="8"/>
        <v>0</v>
      </c>
      <c r="F37" s="149">
        <f t="shared" si="8"/>
        <v>0</v>
      </c>
      <c r="G37" s="149">
        <f t="shared" si="8"/>
        <v>0</v>
      </c>
      <c r="H37" s="149">
        <f t="shared" si="8"/>
        <v>53333829</v>
      </c>
      <c r="I37" s="149">
        <f t="shared" si="8"/>
        <v>5177566.67</v>
      </c>
      <c r="J37" s="149">
        <f t="shared" si="8"/>
        <v>4055050</v>
      </c>
      <c r="K37" s="149">
        <f t="shared" si="8"/>
        <v>0</v>
      </c>
      <c r="L37" s="149">
        <f t="shared" si="8"/>
        <v>4055050</v>
      </c>
      <c r="M37" s="149">
        <f t="shared" si="8"/>
        <v>4055050</v>
      </c>
      <c r="N37" s="149">
        <f t="shared" si="8"/>
        <v>49278779</v>
      </c>
      <c r="O37" s="149">
        <f t="shared" si="8"/>
        <v>44101212.329999998</v>
      </c>
      <c r="P37" s="149">
        <f t="shared" si="8"/>
        <v>0</v>
      </c>
    </row>
    <row r="38" spans="1:16" ht="29.1" customHeight="1" thickBot="1" x14ac:dyDescent="0.25">
      <c r="A38" s="10">
        <v>2.00106950200501E+16</v>
      </c>
      <c r="B38" s="2" t="s">
        <v>45</v>
      </c>
      <c r="C38" s="7">
        <v>0</v>
      </c>
      <c r="D38" s="5">
        <v>4803417</v>
      </c>
      <c r="E38" s="7">
        <v>0</v>
      </c>
      <c r="F38" s="7">
        <v>0</v>
      </c>
      <c r="G38" s="7">
        <v>0</v>
      </c>
      <c r="H38" s="5">
        <v>4803417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5">
        <v>4803417</v>
      </c>
      <c r="O38" s="5">
        <v>4803417</v>
      </c>
      <c r="P38" s="7">
        <v>0</v>
      </c>
    </row>
    <row r="39" spans="1:16" ht="29.1" customHeight="1" thickBot="1" x14ac:dyDescent="0.25">
      <c r="A39" s="10">
        <v>2001069502050100</v>
      </c>
      <c r="B39" s="2" t="s">
        <v>46</v>
      </c>
      <c r="C39" s="7">
        <v>0</v>
      </c>
      <c r="D39" s="5">
        <v>22530412</v>
      </c>
      <c r="E39" s="7">
        <v>0</v>
      </c>
      <c r="F39" s="7">
        <v>0</v>
      </c>
      <c r="G39" s="7">
        <v>0</v>
      </c>
      <c r="H39" s="5">
        <v>22530412</v>
      </c>
      <c r="I39" s="5">
        <v>5177566.67</v>
      </c>
      <c r="J39" s="5">
        <v>4055050</v>
      </c>
      <c r="K39" s="7">
        <v>0</v>
      </c>
      <c r="L39" s="5">
        <v>4055050</v>
      </c>
      <c r="M39" s="5">
        <v>4055050</v>
      </c>
      <c r="N39" s="5">
        <v>18475362</v>
      </c>
      <c r="O39" s="5">
        <v>13297795.33</v>
      </c>
      <c r="P39" s="7">
        <v>0</v>
      </c>
    </row>
    <row r="40" spans="1:16" ht="29.1" customHeight="1" thickBot="1" x14ac:dyDescent="0.25">
      <c r="A40" s="10">
        <v>2001069520050200</v>
      </c>
      <c r="B40" s="2" t="s">
        <v>27</v>
      </c>
      <c r="C40" s="7">
        <v>0</v>
      </c>
      <c r="D40" s="5">
        <v>6000000</v>
      </c>
      <c r="E40" s="7">
        <v>0</v>
      </c>
      <c r="F40" s="7">
        <v>0</v>
      </c>
      <c r="G40" s="7">
        <v>0</v>
      </c>
      <c r="H40" s="5">
        <v>6000000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5">
        <v>6000000</v>
      </c>
      <c r="O40" s="5">
        <v>6000000</v>
      </c>
      <c r="P40" s="7">
        <v>0</v>
      </c>
    </row>
    <row r="41" spans="1:16" ht="29.1" customHeight="1" thickBot="1" x14ac:dyDescent="0.25">
      <c r="A41" s="10">
        <v>200169520050301</v>
      </c>
      <c r="B41" s="2" t="s">
        <v>47</v>
      </c>
      <c r="C41" s="7">
        <v>0</v>
      </c>
      <c r="D41" s="5">
        <v>20000000</v>
      </c>
      <c r="E41" s="7">
        <v>0</v>
      </c>
      <c r="F41" s="7">
        <v>0</v>
      </c>
      <c r="G41" s="7">
        <v>0</v>
      </c>
      <c r="H41" s="5">
        <v>20000000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5">
        <v>20000000</v>
      </c>
      <c r="O41" s="5">
        <v>20000000</v>
      </c>
      <c r="P41" s="7">
        <v>0</v>
      </c>
    </row>
    <row r="42" spans="1:16" ht="29.1" customHeight="1" thickBot="1" x14ac:dyDescent="0.25">
      <c r="A42" s="11">
        <v>2012</v>
      </c>
      <c r="B42" s="12" t="s">
        <v>172</v>
      </c>
      <c r="C42" s="13">
        <v>285613000</v>
      </c>
      <c r="D42" s="14">
        <v>0</v>
      </c>
      <c r="E42" s="14">
        <v>0</v>
      </c>
      <c r="F42" s="13">
        <v>367410066</v>
      </c>
      <c r="G42" s="14">
        <v>0</v>
      </c>
      <c r="H42" s="13">
        <v>653023066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3">
        <v>653023066</v>
      </c>
      <c r="O42" s="13">
        <v>653023066</v>
      </c>
      <c r="P42" s="14">
        <v>0</v>
      </c>
    </row>
    <row r="43" spans="1:16" ht="29.1" customHeight="1" thickBot="1" x14ac:dyDescent="0.25">
      <c r="A43" s="9">
        <v>201206</v>
      </c>
      <c r="B43" s="3" t="s">
        <v>21</v>
      </c>
      <c r="C43" s="6">
        <v>285613000</v>
      </c>
      <c r="D43" s="8">
        <v>0</v>
      </c>
      <c r="E43" s="8">
        <v>0</v>
      </c>
      <c r="F43" s="6">
        <v>367410066</v>
      </c>
      <c r="G43" s="8">
        <v>0</v>
      </c>
      <c r="H43" s="6">
        <v>653023066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6">
        <v>653023066</v>
      </c>
      <c r="O43" s="6">
        <v>653023066</v>
      </c>
      <c r="P43" s="8">
        <v>0</v>
      </c>
    </row>
    <row r="44" spans="1:16" ht="29.1" hidden="1" customHeight="1" thickBot="1" x14ac:dyDescent="0.25">
      <c r="A44" s="9">
        <v>20120620</v>
      </c>
      <c r="B44" s="3" t="s">
        <v>22</v>
      </c>
      <c r="C44" s="6">
        <v>285613000</v>
      </c>
      <c r="D44" s="8">
        <v>0</v>
      </c>
      <c r="E44" s="8">
        <v>0</v>
      </c>
      <c r="F44" s="6">
        <v>367410066</v>
      </c>
      <c r="G44" s="8">
        <v>0</v>
      </c>
      <c r="H44" s="6">
        <v>653023066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6">
        <v>653023066</v>
      </c>
      <c r="O44" s="6">
        <v>653023066</v>
      </c>
      <c r="P44" s="8">
        <v>0</v>
      </c>
    </row>
    <row r="45" spans="1:16" ht="29.1" hidden="1" customHeight="1" thickBot="1" x14ac:dyDescent="0.25">
      <c r="A45" s="9">
        <v>2012062002</v>
      </c>
      <c r="B45" s="3" t="s">
        <v>23</v>
      </c>
      <c r="C45" s="6">
        <v>285613000</v>
      </c>
      <c r="D45" s="8">
        <v>0</v>
      </c>
      <c r="E45" s="8">
        <v>0</v>
      </c>
      <c r="F45" s="6">
        <v>367410066</v>
      </c>
      <c r="G45" s="8">
        <v>0</v>
      </c>
      <c r="H45" s="6">
        <v>653023066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6">
        <v>653023066</v>
      </c>
      <c r="O45" s="6">
        <v>653023066</v>
      </c>
      <c r="P45" s="8">
        <v>0</v>
      </c>
    </row>
    <row r="46" spans="1:16" ht="29.1" hidden="1" customHeight="1" thickBot="1" x14ac:dyDescent="0.25">
      <c r="A46" s="9">
        <v>201206200205</v>
      </c>
      <c r="B46" s="3" t="s">
        <v>24</v>
      </c>
      <c r="C46" s="6">
        <v>285613000</v>
      </c>
      <c r="D46" s="8">
        <v>0</v>
      </c>
      <c r="E46" s="8">
        <v>0</v>
      </c>
      <c r="F46" s="6">
        <v>367410066</v>
      </c>
      <c r="G46" s="8">
        <v>0</v>
      </c>
      <c r="H46" s="6">
        <v>653023066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6">
        <v>653023066</v>
      </c>
      <c r="O46" s="6">
        <v>653023066</v>
      </c>
      <c r="P46" s="8">
        <v>0</v>
      </c>
    </row>
    <row r="47" spans="1:16" ht="29.1" hidden="1" customHeight="1" thickBot="1" x14ac:dyDescent="0.25">
      <c r="A47" s="9">
        <v>20120620020503</v>
      </c>
      <c r="B47" s="3" t="s">
        <v>29</v>
      </c>
      <c r="C47" s="6">
        <v>285613000</v>
      </c>
      <c r="D47" s="8">
        <v>0</v>
      </c>
      <c r="E47" s="8">
        <v>0</v>
      </c>
      <c r="F47" s="6">
        <v>367410066</v>
      </c>
      <c r="G47" s="8">
        <v>0</v>
      </c>
      <c r="H47" s="6">
        <v>653023066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6">
        <v>653023066</v>
      </c>
      <c r="O47" s="6">
        <v>653023066</v>
      </c>
      <c r="P47" s="8">
        <v>0</v>
      </c>
    </row>
    <row r="48" spans="1:16" ht="29.1" customHeight="1" thickBot="1" x14ac:dyDescent="0.25">
      <c r="A48" s="10">
        <v>2012062002050300</v>
      </c>
      <c r="B48" s="2" t="s">
        <v>30</v>
      </c>
      <c r="C48" s="5">
        <v>285613000</v>
      </c>
      <c r="D48" s="7">
        <v>0</v>
      </c>
      <c r="E48" s="7">
        <v>0</v>
      </c>
      <c r="F48" s="5">
        <v>367410066</v>
      </c>
      <c r="G48" s="7">
        <v>0</v>
      </c>
      <c r="H48" s="5">
        <v>653023066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">
        <v>653023066</v>
      </c>
      <c r="O48" s="5">
        <v>653023066</v>
      </c>
      <c r="P48" s="7">
        <v>0</v>
      </c>
    </row>
    <row r="49" spans="1:16" ht="29.1" customHeight="1" thickBot="1" x14ac:dyDescent="0.25">
      <c r="A49" s="11">
        <v>2032</v>
      </c>
      <c r="B49" s="12" t="s">
        <v>49</v>
      </c>
      <c r="C49" s="13">
        <v>896073000</v>
      </c>
      <c r="D49" s="13">
        <v>367410066</v>
      </c>
      <c r="E49" s="14">
        <v>0</v>
      </c>
      <c r="F49" s="14">
        <v>0</v>
      </c>
      <c r="G49" s="13">
        <v>367410066</v>
      </c>
      <c r="H49" s="13">
        <v>896073000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3">
        <v>896073000</v>
      </c>
      <c r="O49" s="13">
        <v>896073000</v>
      </c>
      <c r="P49" s="14">
        <v>0</v>
      </c>
    </row>
    <row r="50" spans="1:16" ht="29.1" customHeight="1" thickBot="1" x14ac:dyDescent="0.25">
      <c r="A50" s="9">
        <v>203206</v>
      </c>
      <c r="B50" s="3" t="s">
        <v>21</v>
      </c>
      <c r="C50" s="6">
        <v>896073000</v>
      </c>
      <c r="D50" s="6">
        <v>367410066</v>
      </c>
      <c r="E50" s="8">
        <v>0</v>
      </c>
      <c r="F50" s="8">
        <v>0</v>
      </c>
      <c r="G50" s="6">
        <v>367410066</v>
      </c>
      <c r="H50" s="6">
        <v>896073000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6">
        <v>896073000</v>
      </c>
      <c r="O50" s="6">
        <v>896073000</v>
      </c>
      <c r="P50" s="8">
        <v>0</v>
      </c>
    </row>
    <row r="51" spans="1:16" ht="29.1" hidden="1" customHeight="1" thickBot="1" x14ac:dyDescent="0.25">
      <c r="A51" s="9">
        <v>20320620</v>
      </c>
      <c r="B51" s="3" t="s">
        <v>22</v>
      </c>
      <c r="C51" s="6">
        <v>896073000</v>
      </c>
      <c r="D51" s="8">
        <v>0</v>
      </c>
      <c r="E51" s="8">
        <v>0</v>
      </c>
      <c r="F51" s="8">
        <v>0</v>
      </c>
      <c r="G51" s="8">
        <v>0</v>
      </c>
      <c r="H51" s="6">
        <v>896073000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6">
        <v>896073000</v>
      </c>
      <c r="O51" s="6">
        <v>896073000</v>
      </c>
      <c r="P51" s="8">
        <v>0</v>
      </c>
    </row>
    <row r="52" spans="1:16" ht="29.1" hidden="1" customHeight="1" thickBot="1" x14ac:dyDescent="0.25">
      <c r="A52" s="9">
        <v>2032062002</v>
      </c>
      <c r="B52" s="3" t="s">
        <v>23</v>
      </c>
      <c r="C52" s="6">
        <v>896073000</v>
      </c>
      <c r="D52" s="8">
        <v>0</v>
      </c>
      <c r="E52" s="8">
        <v>0</v>
      </c>
      <c r="F52" s="8">
        <v>0</v>
      </c>
      <c r="G52" s="8">
        <v>0</v>
      </c>
      <c r="H52" s="6">
        <v>896073000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6">
        <v>896073000</v>
      </c>
      <c r="O52" s="6">
        <v>896073000</v>
      </c>
      <c r="P52" s="8">
        <v>0</v>
      </c>
    </row>
    <row r="53" spans="1:16" ht="29.1" hidden="1" customHeight="1" thickBot="1" x14ac:dyDescent="0.25">
      <c r="A53" s="9">
        <v>203206200205</v>
      </c>
      <c r="B53" s="3" t="s">
        <v>24</v>
      </c>
      <c r="C53" s="6">
        <v>896073000</v>
      </c>
      <c r="D53" s="8">
        <v>0</v>
      </c>
      <c r="E53" s="8">
        <v>0</v>
      </c>
      <c r="F53" s="8">
        <v>0</v>
      </c>
      <c r="G53" s="8">
        <v>0</v>
      </c>
      <c r="H53" s="6">
        <v>896073000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6">
        <v>896073000</v>
      </c>
      <c r="O53" s="6">
        <v>896073000</v>
      </c>
      <c r="P53" s="8">
        <v>0</v>
      </c>
    </row>
    <row r="54" spans="1:16" ht="29.1" hidden="1" customHeight="1" thickBot="1" x14ac:dyDescent="0.25">
      <c r="A54" s="9">
        <v>20320620020506</v>
      </c>
      <c r="B54" s="3" t="s">
        <v>39</v>
      </c>
      <c r="C54" s="6">
        <v>896073000</v>
      </c>
      <c r="D54" s="8">
        <v>0</v>
      </c>
      <c r="E54" s="8">
        <v>0</v>
      </c>
      <c r="F54" s="8">
        <v>0</v>
      </c>
      <c r="G54" s="8">
        <v>0</v>
      </c>
      <c r="H54" s="6">
        <v>896073000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6">
        <v>896073000</v>
      </c>
      <c r="O54" s="6">
        <v>896073000</v>
      </c>
      <c r="P54" s="8">
        <v>0</v>
      </c>
    </row>
    <row r="55" spans="1:16" ht="29.1" customHeight="1" thickBot="1" x14ac:dyDescent="0.25">
      <c r="A55" s="10">
        <v>2032062002050600</v>
      </c>
      <c r="B55" s="2" t="s">
        <v>39</v>
      </c>
      <c r="C55" s="5">
        <v>896073000</v>
      </c>
      <c r="D55" s="7">
        <v>0</v>
      </c>
      <c r="E55" s="7">
        <v>0</v>
      </c>
      <c r="F55" s="7">
        <v>0</v>
      </c>
      <c r="G55" s="7">
        <v>0</v>
      </c>
      <c r="H55" s="5">
        <v>896073000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5">
        <v>896073000</v>
      </c>
      <c r="O55" s="5">
        <v>896073000</v>
      </c>
      <c r="P55" s="7">
        <v>0</v>
      </c>
    </row>
    <row r="56" spans="1:16" ht="29.1" customHeight="1" thickBot="1" x14ac:dyDescent="0.25">
      <c r="A56" s="10">
        <v>2032069520050600</v>
      </c>
      <c r="B56" s="2" t="s">
        <v>48</v>
      </c>
      <c r="C56" s="7">
        <v>0</v>
      </c>
      <c r="D56" s="5">
        <v>367410066</v>
      </c>
      <c r="E56" s="7">
        <v>0</v>
      </c>
      <c r="F56" s="7">
        <v>0</v>
      </c>
      <c r="G56" s="5">
        <v>367410066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</row>
    <row r="57" spans="1:16" ht="29.1" customHeight="1" thickBot="1" x14ac:dyDescent="0.25">
      <c r="A57" s="11">
        <v>2053</v>
      </c>
      <c r="B57" s="12" t="s">
        <v>50</v>
      </c>
      <c r="C57" s="13">
        <v>271388987</v>
      </c>
      <c r="D57" s="14">
        <v>0</v>
      </c>
      <c r="E57" s="13">
        <v>271388987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</row>
    <row r="58" spans="1:16" ht="29.1" customHeight="1" thickBot="1" x14ac:dyDescent="0.25">
      <c r="A58" s="9">
        <v>205306</v>
      </c>
      <c r="B58" s="3" t="s">
        <v>21</v>
      </c>
      <c r="C58" s="6">
        <v>271388987</v>
      </c>
      <c r="D58" s="8">
        <v>0</v>
      </c>
      <c r="E58" s="6">
        <v>271388987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29.1" hidden="1" customHeight="1" thickBot="1" x14ac:dyDescent="0.25">
      <c r="A59" s="9">
        <v>20530620</v>
      </c>
      <c r="B59" s="3" t="s">
        <v>22</v>
      </c>
      <c r="C59" s="6">
        <v>271388987</v>
      </c>
      <c r="D59" s="8">
        <v>0</v>
      </c>
      <c r="E59" s="6">
        <v>271388987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9.1" hidden="1" customHeight="1" thickBot="1" x14ac:dyDescent="0.25">
      <c r="A60" s="9">
        <v>2053062002</v>
      </c>
      <c r="B60" s="3" t="s">
        <v>23</v>
      </c>
      <c r="C60" s="6">
        <v>271388987</v>
      </c>
      <c r="D60" s="8">
        <v>0</v>
      </c>
      <c r="E60" s="6">
        <v>271388987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9.1" hidden="1" customHeight="1" thickBot="1" x14ac:dyDescent="0.25">
      <c r="A61" s="9">
        <v>205306200205</v>
      </c>
      <c r="B61" s="3" t="s">
        <v>24</v>
      </c>
      <c r="C61" s="6">
        <v>271388987</v>
      </c>
      <c r="D61" s="8">
        <v>0</v>
      </c>
      <c r="E61" s="6">
        <v>271388987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9.1" hidden="1" customHeight="1" thickBot="1" x14ac:dyDescent="0.25">
      <c r="A62" s="9">
        <v>20530620020504</v>
      </c>
      <c r="B62" s="3" t="s">
        <v>51</v>
      </c>
      <c r="C62" s="6">
        <v>271388987</v>
      </c>
      <c r="D62" s="8">
        <v>0</v>
      </c>
      <c r="E62" s="6">
        <v>271388987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9.1" customHeight="1" thickBot="1" x14ac:dyDescent="0.25">
      <c r="A63" s="10">
        <v>2053062002050400</v>
      </c>
      <c r="B63" s="2" t="s">
        <v>35</v>
      </c>
      <c r="C63" s="5">
        <v>271388987</v>
      </c>
      <c r="D63" s="7">
        <v>0</v>
      </c>
      <c r="E63" s="5">
        <v>271388987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</row>
    <row r="64" spans="1:16" ht="29.1" customHeight="1" thickBot="1" x14ac:dyDescent="0.25">
      <c r="A64" s="11">
        <v>2057</v>
      </c>
      <c r="B64" s="12" t="s">
        <v>52</v>
      </c>
      <c r="C64" s="13">
        <f>C65</f>
        <v>2138433101</v>
      </c>
      <c r="D64" s="13">
        <f t="shared" ref="D64:P64" si="9">D65</f>
        <v>1073842062.77</v>
      </c>
      <c r="E64" s="13">
        <f t="shared" si="9"/>
        <v>100000000</v>
      </c>
      <c r="F64" s="13">
        <f t="shared" si="9"/>
        <v>505000000</v>
      </c>
      <c r="G64" s="13">
        <f t="shared" si="9"/>
        <v>505000000</v>
      </c>
      <c r="H64" s="13">
        <f t="shared" si="9"/>
        <v>3112275163.77</v>
      </c>
      <c r="I64" s="13">
        <f t="shared" si="9"/>
        <v>1007592690</v>
      </c>
      <c r="J64" s="13">
        <f t="shared" si="9"/>
        <v>1086023474</v>
      </c>
      <c r="K64" s="13">
        <f t="shared" si="9"/>
        <v>6440000</v>
      </c>
      <c r="L64" s="13">
        <f t="shared" si="9"/>
        <v>193328103</v>
      </c>
      <c r="M64" s="13">
        <f t="shared" si="9"/>
        <v>193328103</v>
      </c>
      <c r="N64" s="13">
        <f t="shared" si="9"/>
        <v>2032691689.77</v>
      </c>
      <c r="O64" s="13">
        <f t="shared" si="9"/>
        <v>1025098999.7700001</v>
      </c>
      <c r="P64" s="13">
        <f t="shared" si="9"/>
        <v>0</v>
      </c>
    </row>
    <row r="65" spans="1:16" ht="29.1" customHeight="1" thickBot="1" x14ac:dyDescent="0.25">
      <c r="A65" s="9">
        <v>205706</v>
      </c>
      <c r="B65" s="3" t="s">
        <v>21</v>
      </c>
      <c r="C65" s="6">
        <f>C66</f>
        <v>2138433101</v>
      </c>
      <c r="D65" s="6">
        <f t="shared" ref="D65:P65" si="10">D66</f>
        <v>1073842062.77</v>
      </c>
      <c r="E65" s="6">
        <f t="shared" si="10"/>
        <v>100000000</v>
      </c>
      <c r="F65" s="6">
        <f t="shared" si="10"/>
        <v>505000000</v>
      </c>
      <c r="G65" s="6">
        <f t="shared" si="10"/>
        <v>505000000</v>
      </c>
      <c r="H65" s="6">
        <f t="shared" si="10"/>
        <v>3112275163.77</v>
      </c>
      <c r="I65" s="6">
        <f t="shared" si="10"/>
        <v>1007592690</v>
      </c>
      <c r="J65" s="6">
        <f t="shared" si="10"/>
        <v>1086023474</v>
      </c>
      <c r="K65" s="6">
        <f t="shared" si="10"/>
        <v>6440000</v>
      </c>
      <c r="L65" s="6">
        <f t="shared" si="10"/>
        <v>193328103</v>
      </c>
      <c r="M65" s="6">
        <f t="shared" si="10"/>
        <v>193328103</v>
      </c>
      <c r="N65" s="6">
        <f t="shared" si="10"/>
        <v>2032691689.77</v>
      </c>
      <c r="O65" s="6">
        <f t="shared" si="10"/>
        <v>1025098999.7700001</v>
      </c>
      <c r="P65" s="6">
        <f t="shared" si="10"/>
        <v>0</v>
      </c>
    </row>
    <row r="66" spans="1:16" ht="29.1" customHeight="1" thickBot="1" x14ac:dyDescent="0.25">
      <c r="A66" s="9">
        <v>20570620</v>
      </c>
      <c r="B66" s="3" t="s">
        <v>22</v>
      </c>
      <c r="C66" s="6">
        <f>C67</f>
        <v>2138433101</v>
      </c>
      <c r="D66" s="6">
        <f t="shared" ref="D66:P66" si="11">D67</f>
        <v>1073842062.77</v>
      </c>
      <c r="E66" s="6">
        <f t="shared" si="11"/>
        <v>100000000</v>
      </c>
      <c r="F66" s="6">
        <f t="shared" si="11"/>
        <v>505000000</v>
      </c>
      <c r="G66" s="6">
        <f t="shared" si="11"/>
        <v>505000000</v>
      </c>
      <c r="H66" s="6">
        <f t="shared" si="11"/>
        <v>3112275163.77</v>
      </c>
      <c r="I66" s="6">
        <f t="shared" si="11"/>
        <v>1007592690</v>
      </c>
      <c r="J66" s="6">
        <f t="shared" si="11"/>
        <v>1086023474</v>
      </c>
      <c r="K66" s="6">
        <f t="shared" si="11"/>
        <v>6440000</v>
      </c>
      <c r="L66" s="6">
        <f t="shared" si="11"/>
        <v>193328103</v>
      </c>
      <c r="M66" s="6">
        <f t="shared" si="11"/>
        <v>193328103</v>
      </c>
      <c r="N66" s="6">
        <f t="shared" si="11"/>
        <v>2032691689.77</v>
      </c>
      <c r="O66" s="6">
        <f t="shared" si="11"/>
        <v>1025098999.7700001</v>
      </c>
      <c r="P66" s="6">
        <f t="shared" si="11"/>
        <v>0</v>
      </c>
    </row>
    <row r="67" spans="1:16" ht="29.1" customHeight="1" thickBot="1" x14ac:dyDescent="0.25">
      <c r="A67" s="9">
        <v>2057062002</v>
      </c>
      <c r="B67" s="3" t="s">
        <v>23</v>
      </c>
      <c r="C67" s="6">
        <f>C68</f>
        <v>2138433101</v>
      </c>
      <c r="D67" s="6">
        <f t="shared" ref="D67:P67" si="12">D68</f>
        <v>1073842062.77</v>
      </c>
      <c r="E67" s="6">
        <f t="shared" si="12"/>
        <v>100000000</v>
      </c>
      <c r="F67" s="6">
        <f t="shared" si="12"/>
        <v>505000000</v>
      </c>
      <c r="G67" s="6">
        <f t="shared" si="12"/>
        <v>505000000</v>
      </c>
      <c r="H67" s="6">
        <f t="shared" si="12"/>
        <v>3112275163.77</v>
      </c>
      <c r="I67" s="6">
        <f t="shared" si="12"/>
        <v>1007592690</v>
      </c>
      <c r="J67" s="6">
        <f t="shared" si="12"/>
        <v>1086023474</v>
      </c>
      <c r="K67" s="6">
        <f t="shared" si="12"/>
        <v>6440000</v>
      </c>
      <c r="L67" s="6">
        <f t="shared" si="12"/>
        <v>193328103</v>
      </c>
      <c r="M67" s="6">
        <f t="shared" si="12"/>
        <v>193328103</v>
      </c>
      <c r="N67" s="6">
        <f t="shared" si="12"/>
        <v>2032691689.77</v>
      </c>
      <c r="O67" s="6">
        <f t="shared" si="12"/>
        <v>1025098999.7700001</v>
      </c>
      <c r="P67" s="6">
        <f t="shared" si="12"/>
        <v>0</v>
      </c>
    </row>
    <row r="68" spans="1:16" ht="29.1" customHeight="1" thickBot="1" x14ac:dyDescent="0.25">
      <c r="A68" s="9">
        <v>205706200205</v>
      </c>
      <c r="B68" s="3" t="s">
        <v>24</v>
      </c>
      <c r="C68" s="6">
        <f>C69+C71+C74+C77+C80+C83+C85+C86</f>
        <v>2138433101</v>
      </c>
      <c r="D68" s="6">
        <f t="shared" ref="D68:P68" si="13">D69+D71+D74+D77+D80+D83+D85+D86</f>
        <v>1073842062.77</v>
      </c>
      <c r="E68" s="6">
        <f t="shared" si="13"/>
        <v>100000000</v>
      </c>
      <c r="F68" s="6">
        <f t="shared" si="13"/>
        <v>505000000</v>
      </c>
      <c r="G68" s="6">
        <f t="shared" si="13"/>
        <v>505000000</v>
      </c>
      <c r="H68" s="6">
        <f t="shared" si="13"/>
        <v>3112275163.77</v>
      </c>
      <c r="I68" s="6">
        <f t="shared" si="13"/>
        <v>1007592690</v>
      </c>
      <c r="J68" s="6">
        <f t="shared" si="13"/>
        <v>1086023474</v>
      </c>
      <c r="K68" s="6">
        <f t="shared" si="13"/>
        <v>6440000</v>
      </c>
      <c r="L68" s="6">
        <f t="shared" si="13"/>
        <v>193328103</v>
      </c>
      <c r="M68" s="6">
        <f t="shared" si="13"/>
        <v>193328103</v>
      </c>
      <c r="N68" s="6">
        <f t="shared" si="13"/>
        <v>2032691689.77</v>
      </c>
      <c r="O68" s="6">
        <f t="shared" si="13"/>
        <v>1025098999.7700001</v>
      </c>
      <c r="P68" s="6">
        <f t="shared" si="13"/>
        <v>0</v>
      </c>
    </row>
    <row r="69" spans="1:16" ht="29.1" customHeight="1" thickBot="1" x14ac:dyDescent="0.25">
      <c r="A69" s="9">
        <v>20570620020501</v>
      </c>
      <c r="B69" s="3" t="s">
        <v>25</v>
      </c>
      <c r="C69" s="6">
        <v>204000000</v>
      </c>
      <c r="D69" s="6">
        <v>149391265</v>
      </c>
      <c r="E69" s="8">
        <v>0</v>
      </c>
      <c r="F69" s="6">
        <v>100000000</v>
      </c>
      <c r="G69" s="8">
        <v>0</v>
      </c>
      <c r="H69" s="6">
        <v>453391265</v>
      </c>
      <c r="I69" s="6">
        <v>175000000</v>
      </c>
      <c r="J69" s="6">
        <v>176670257</v>
      </c>
      <c r="K69" s="8">
        <v>0</v>
      </c>
      <c r="L69" s="6">
        <v>70668103</v>
      </c>
      <c r="M69" s="6">
        <v>70668103</v>
      </c>
      <c r="N69" s="6">
        <v>276721008</v>
      </c>
      <c r="O69" s="6">
        <v>101721008</v>
      </c>
      <c r="P69" s="8">
        <v>0</v>
      </c>
    </row>
    <row r="70" spans="1:16" ht="29.1" customHeight="1" thickBot="1" x14ac:dyDescent="0.25">
      <c r="A70" s="10">
        <v>2057062002050100</v>
      </c>
      <c r="B70" s="2" t="s">
        <v>25</v>
      </c>
      <c r="C70" s="5">
        <v>204000000</v>
      </c>
      <c r="D70" s="5">
        <v>149391265</v>
      </c>
      <c r="E70" s="7">
        <v>0</v>
      </c>
      <c r="F70" s="5">
        <v>100000000</v>
      </c>
      <c r="G70" s="7">
        <v>0</v>
      </c>
      <c r="H70" s="5">
        <v>453391265</v>
      </c>
      <c r="I70" s="5">
        <v>175000000</v>
      </c>
      <c r="J70" s="5">
        <v>176670257</v>
      </c>
      <c r="K70" s="7">
        <v>0</v>
      </c>
      <c r="L70" s="5">
        <v>70668103</v>
      </c>
      <c r="M70" s="5">
        <v>70668103</v>
      </c>
      <c r="N70" s="5">
        <v>276721008</v>
      </c>
      <c r="O70" s="5">
        <v>101721008</v>
      </c>
      <c r="P70" s="7">
        <v>0</v>
      </c>
    </row>
    <row r="71" spans="1:16" ht="29.1" customHeight="1" thickBot="1" x14ac:dyDescent="0.25">
      <c r="A71" s="9">
        <v>20570620020502</v>
      </c>
      <c r="B71" s="3" t="s">
        <v>26</v>
      </c>
      <c r="C71" s="6">
        <v>538818744</v>
      </c>
      <c r="D71" s="6">
        <v>117610071.67</v>
      </c>
      <c r="E71" s="8">
        <v>0</v>
      </c>
      <c r="F71" s="6">
        <v>365000000</v>
      </c>
      <c r="G71" s="8">
        <v>0</v>
      </c>
      <c r="H71" s="6">
        <v>1021428815.67</v>
      </c>
      <c r="I71" s="6">
        <v>576027690</v>
      </c>
      <c r="J71" s="6">
        <v>399903600</v>
      </c>
      <c r="K71" s="8">
        <v>0</v>
      </c>
      <c r="L71" s="8">
        <v>0</v>
      </c>
      <c r="M71" s="8">
        <v>0</v>
      </c>
      <c r="N71" s="6">
        <v>621525215.66999996</v>
      </c>
      <c r="O71" s="6">
        <v>45497525.670000002</v>
      </c>
      <c r="P71" s="8">
        <v>0</v>
      </c>
    </row>
    <row r="72" spans="1:16" ht="29.1" customHeight="1" thickBot="1" x14ac:dyDescent="0.25">
      <c r="A72" s="10">
        <v>2057062002050200</v>
      </c>
      <c r="B72" s="2" t="s">
        <v>27</v>
      </c>
      <c r="C72" s="5">
        <v>230000000</v>
      </c>
      <c r="D72" s="7">
        <v>0</v>
      </c>
      <c r="E72" s="7">
        <v>0</v>
      </c>
      <c r="F72" s="5">
        <v>275000000</v>
      </c>
      <c r="G72" s="7">
        <v>0</v>
      </c>
      <c r="H72" s="5">
        <v>505000000</v>
      </c>
      <c r="I72" s="5">
        <v>60000000</v>
      </c>
      <c r="J72" s="5">
        <v>399903600</v>
      </c>
      <c r="K72" s="7">
        <v>0</v>
      </c>
      <c r="L72" s="7">
        <v>0</v>
      </c>
      <c r="M72" s="7">
        <v>0</v>
      </c>
      <c r="N72" s="5">
        <v>105096400</v>
      </c>
      <c r="O72" s="5">
        <v>45096400</v>
      </c>
      <c r="P72" s="7">
        <v>0</v>
      </c>
    </row>
    <row r="73" spans="1:16" ht="29.1" customHeight="1" thickBot="1" x14ac:dyDescent="0.25">
      <c r="A73" s="10">
        <v>2057062002050200</v>
      </c>
      <c r="B73" s="2" t="s">
        <v>53</v>
      </c>
      <c r="C73" s="5">
        <v>308818744</v>
      </c>
      <c r="D73" s="5">
        <v>117610071.67</v>
      </c>
      <c r="E73" s="7">
        <v>0</v>
      </c>
      <c r="F73" s="5">
        <v>90000000</v>
      </c>
      <c r="G73" s="7">
        <v>0</v>
      </c>
      <c r="H73" s="5">
        <v>516428815.67000002</v>
      </c>
      <c r="I73" s="5">
        <v>516027690</v>
      </c>
      <c r="J73" s="7">
        <v>0</v>
      </c>
      <c r="K73" s="7">
        <v>0</v>
      </c>
      <c r="L73" s="7">
        <v>0</v>
      </c>
      <c r="M73" s="7">
        <v>0</v>
      </c>
      <c r="N73" s="5">
        <v>516428815.67000002</v>
      </c>
      <c r="O73" s="5">
        <v>401125.67</v>
      </c>
      <c r="P73" s="7">
        <v>0</v>
      </c>
    </row>
    <row r="74" spans="1:16" ht="29.1" customHeight="1" thickBot="1" x14ac:dyDescent="0.25">
      <c r="A74" s="9">
        <v>20570620020503</v>
      </c>
      <c r="B74" s="3" t="s">
        <v>29</v>
      </c>
      <c r="C74" s="6">
        <v>405000000</v>
      </c>
      <c r="D74" s="6">
        <v>262860981.62</v>
      </c>
      <c r="E74" s="8">
        <v>0</v>
      </c>
      <c r="F74" s="6">
        <v>40000000</v>
      </c>
      <c r="G74" s="8">
        <v>0</v>
      </c>
      <c r="H74" s="6">
        <v>707860981.62</v>
      </c>
      <c r="I74" s="6">
        <v>96500000</v>
      </c>
      <c r="J74" s="6">
        <v>235400000</v>
      </c>
      <c r="K74" s="8">
        <v>0</v>
      </c>
      <c r="L74" s="6">
        <v>24100000</v>
      </c>
      <c r="M74" s="6">
        <v>24100000</v>
      </c>
      <c r="N74" s="6">
        <v>472460981.62</v>
      </c>
      <c r="O74" s="6">
        <v>375960981.62</v>
      </c>
      <c r="P74" s="8">
        <v>0</v>
      </c>
    </row>
    <row r="75" spans="1:16" ht="29.1" customHeight="1" thickBot="1" x14ac:dyDescent="0.25">
      <c r="A75" s="10">
        <v>2057062002050300</v>
      </c>
      <c r="B75" s="2" t="s">
        <v>30</v>
      </c>
      <c r="C75" s="5">
        <v>280000000</v>
      </c>
      <c r="D75" s="5">
        <v>262860981.62</v>
      </c>
      <c r="E75" s="7">
        <v>0</v>
      </c>
      <c r="F75" s="7">
        <v>0</v>
      </c>
      <c r="G75" s="7">
        <v>0</v>
      </c>
      <c r="H75" s="5">
        <v>542860981.62</v>
      </c>
      <c r="I75" s="5">
        <v>36500000</v>
      </c>
      <c r="J75" s="5">
        <v>170500000</v>
      </c>
      <c r="K75" s="7">
        <v>0</v>
      </c>
      <c r="L75" s="5">
        <v>500000</v>
      </c>
      <c r="M75" s="5">
        <v>500000</v>
      </c>
      <c r="N75" s="5">
        <v>372360981.62</v>
      </c>
      <c r="O75" s="5">
        <v>335860981.62</v>
      </c>
      <c r="P75" s="7">
        <v>0</v>
      </c>
    </row>
    <row r="76" spans="1:16" ht="29.1" customHeight="1" thickBot="1" x14ac:dyDescent="0.25">
      <c r="A76" s="10">
        <v>2057062002050300</v>
      </c>
      <c r="B76" s="2" t="s">
        <v>31</v>
      </c>
      <c r="C76" s="5">
        <v>125000000</v>
      </c>
      <c r="D76" s="7">
        <v>0</v>
      </c>
      <c r="E76" s="7">
        <v>0</v>
      </c>
      <c r="F76" s="5">
        <v>40000000</v>
      </c>
      <c r="G76" s="7">
        <v>0</v>
      </c>
      <c r="H76" s="5">
        <v>165000000</v>
      </c>
      <c r="I76" s="5">
        <v>60000000</v>
      </c>
      <c r="J76" s="5">
        <v>64900000</v>
      </c>
      <c r="K76" s="7">
        <v>0</v>
      </c>
      <c r="L76" s="5">
        <v>23600000</v>
      </c>
      <c r="M76" s="5">
        <v>23600000</v>
      </c>
      <c r="N76" s="5">
        <v>100100000</v>
      </c>
      <c r="O76" s="5">
        <v>40100000</v>
      </c>
      <c r="P76" s="7">
        <v>0</v>
      </c>
    </row>
    <row r="77" spans="1:16" ht="29.1" customHeight="1" thickBot="1" x14ac:dyDescent="0.25">
      <c r="A77" s="9">
        <v>20570620020504</v>
      </c>
      <c r="B77" s="3" t="s">
        <v>51</v>
      </c>
      <c r="C77" s="6">
        <v>188000000</v>
      </c>
      <c r="D77" s="6">
        <v>180579580.27000001</v>
      </c>
      <c r="E77" s="8">
        <v>0</v>
      </c>
      <c r="F77" s="8">
        <v>0</v>
      </c>
      <c r="G77" s="6">
        <v>50000000</v>
      </c>
      <c r="H77" s="6">
        <v>318579580.26999998</v>
      </c>
      <c r="I77" s="6">
        <v>110865000</v>
      </c>
      <c r="J77" s="6">
        <v>61200000</v>
      </c>
      <c r="K77" s="6">
        <v>6440000</v>
      </c>
      <c r="L77" s="6">
        <v>42760000</v>
      </c>
      <c r="M77" s="6">
        <v>42760000</v>
      </c>
      <c r="N77" s="6">
        <v>263819580.27000001</v>
      </c>
      <c r="O77" s="6">
        <v>152954580.27000001</v>
      </c>
      <c r="P77" s="8">
        <v>0</v>
      </c>
    </row>
    <row r="78" spans="1:16" ht="29.1" customHeight="1" thickBot="1" x14ac:dyDescent="0.25">
      <c r="A78" s="10">
        <v>2057062002050400</v>
      </c>
      <c r="B78" s="2" t="s">
        <v>54</v>
      </c>
      <c r="C78" s="5">
        <v>94000000</v>
      </c>
      <c r="D78" s="7">
        <v>0</v>
      </c>
      <c r="E78" s="7">
        <v>0</v>
      </c>
      <c r="F78" s="7">
        <v>0</v>
      </c>
      <c r="G78" s="7">
        <v>0</v>
      </c>
      <c r="H78" s="5">
        <v>94000000</v>
      </c>
      <c r="I78" s="5">
        <v>43240000</v>
      </c>
      <c r="J78" s="5">
        <v>37200000</v>
      </c>
      <c r="K78" s="5">
        <v>6440000</v>
      </c>
      <c r="L78" s="5">
        <v>30760000</v>
      </c>
      <c r="M78" s="5">
        <v>30760000</v>
      </c>
      <c r="N78" s="5">
        <v>63240000</v>
      </c>
      <c r="O78" s="5">
        <v>20000000</v>
      </c>
      <c r="P78" s="7">
        <v>0</v>
      </c>
    </row>
    <row r="79" spans="1:16" ht="29.1" customHeight="1" thickBot="1" x14ac:dyDescent="0.25">
      <c r="A79" s="10">
        <v>2057062002050400</v>
      </c>
      <c r="B79" s="2" t="s">
        <v>34</v>
      </c>
      <c r="C79" s="5">
        <v>94000000</v>
      </c>
      <c r="D79" s="5">
        <v>180579580.27000001</v>
      </c>
      <c r="E79" s="7">
        <v>0</v>
      </c>
      <c r="F79" s="7">
        <v>0</v>
      </c>
      <c r="G79" s="5">
        <v>50000000</v>
      </c>
      <c r="H79" s="5">
        <v>224579580.27000001</v>
      </c>
      <c r="I79" s="5">
        <v>67625000</v>
      </c>
      <c r="J79" s="5">
        <v>24000000</v>
      </c>
      <c r="K79" s="7">
        <v>0</v>
      </c>
      <c r="L79" s="5">
        <v>12000000</v>
      </c>
      <c r="M79" s="5">
        <v>12000000</v>
      </c>
      <c r="N79" s="5">
        <v>200579580.27000001</v>
      </c>
      <c r="O79" s="5">
        <v>132954580.27</v>
      </c>
      <c r="P79" s="7">
        <v>0</v>
      </c>
    </row>
    <row r="80" spans="1:16" ht="29.1" customHeight="1" thickBot="1" x14ac:dyDescent="0.25">
      <c r="A80" s="9">
        <v>20570620020505</v>
      </c>
      <c r="B80" s="3" t="s">
        <v>36</v>
      </c>
      <c r="C80" s="6">
        <v>295000000</v>
      </c>
      <c r="D80" s="6">
        <v>198622220</v>
      </c>
      <c r="E80" s="8">
        <v>0</v>
      </c>
      <c r="F80" s="8">
        <v>0</v>
      </c>
      <c r="G80" s="6">
        <v>180000000</v>
      </c>
      <c r="H80" s="6">
        <v>313622220</v>
      </c>
      <c r="I80" s="6">
        <v>49200000</v>
      </c>
      <c r="J80" s="6">
        <v>147800000</v>
      </c>
      <c r="K80" s="8">
        <v>0</v>
      </c>
      <c r="L80" s="6">
        <v>55800000</v>
      </c>
      <c r="M80" s="6">
        <v>55800000</v>
      </c>
      <c r="N80" s="6">
        <v>165822220</v>
      </c>
      <c r="O80" s="6">
        <v>116622220</v>
      </c>
      <c r="P80" s="8">
        <v>0</v>
      </c>
    </row>
    <row r="81" spans="1:16" ht="29.1" customHeight="1" thickBot="1" x14ac:dyDescent="0.25">
      <c r="A81" s="10">
        <v>2057062002050500</v>
      </c>
      <c r="B81" s="2" t="s">
        <v>37</v>
      </c>
      <c r="C81" s="5">
        <v>190000000</v>
      </c>
      <c r="D81" s="7">
        <v>0</v>
      </c>
      <c r="E81" s="7">
        <v>0</v>
      </c>
      <c r="F81" s="7">
        <v>0</v>
      </c>
      <c r="G81" s="7">
        <v>0</v>
      </c>
      <c r="H81" s="5">
        <v>190000000</v>
      </c>
      <c r="I81" s="7">
        <v>0</v>
      </c>
      <c r="J81" s="5">
        <v>92000000</v>
      </c>
      <c r="K81" s="7">
        <v>0</v>
      </c>
      <c r="L81" s="7">
        <v>0</v>
      </c>
      <c r="M81" s="7">
        <v>0</v>
      </c>
      <c r="N81" s="5">
        <v>98000000</v>
      </c>
      <c r="O81" s="5">
        <v>98000000</v>
      </c>
      <c r="P81" s="7">
        <v>0</v>
      </c>
    </row>
    <row r="82" spans="1:16" ht="29.1" customHeight="1" thickBot="1" x14ac:dyDescent="0.25">
      <c r="A82" s="10">
        <v>2057062002050500</v>
      </c>
      <c r="B82" s="2" t="s">
        <v>38</v>
      </c>
      <c r="C82" s="5">
        <v>105000000</v>
      </c>
      <c r="D82" s="5">
        <v>198622220</v>
      </c>
      <c r="E82" s="7">
        <v>0</v>
      </c>
      <c r="F82" s="7">
        <v>0</v>
      </c>
      <c r="G82" s="5">
        <v>180000000</v>
      </c>
      <c r="H82" s="5">
        <v>123622220</v>
      </c>
      <c r="I82" s="5">
        <v>49200000</v>
      </c>
      <c r="J82" s="5">
        <v>55800000</v>
      </c>
      <c r="K82" s="7">
        <v>0</v>
      </c>
      <c r="L82" s="5">
        <v>55800000</v>
      </c>
      <c r="M82" s="5">
        <v>55800000</v>
      </c>
      <c r="N82" s="5">
        <v>67822220</v>
      </c>
      <c r="O82" s="5">
        <v>18622220</v>
      </c>
      <c r="P82" s="7">
        <v>0</v>
      </c>
    </row>
    <row r="83" spans="1:16" ht="29.1" customHeight="1" thickBot="1" x14ac:dyDescent="0.25">
      <c r="A83" s="9">
        <v>20570620020506</v>
      </c>
      <c r="B83" s="3" t="s">
        <v>39</v>
      </c>
      <c r="C83" s="6">
        <v>407614357</v>
      </c>
      <c r="D83" s="6">
        <v>144730795.47999999</v>
      </c>
      <c r="E83" s="8">
        <v>0</v>
      </c>
      <c r="F83" s="8">
        <v>0</v>
      </c>
      <c r="G83" s="6">
        <v>275000000</v>
      </c>
      <c r="H83" s="6">
        <v>277345152.48000002</v>
      </c>
      <c r="I83" s="8">
        <v>0</v>
      </c>
      <c r="J83" s="6">
        <v>65049617</v>
      </c>
      <c r="K83" s="8">
        <v>0</v>
      </c>
      <c r="L83" s="8">
        <v>0</v>
      </c>
      <c r="M83" s="8">
        <v>0</v>
      </c>
      <c r="N83" s="6">
        <v>212295535.47999999</v>
      </c>
      <c r="O83" s="6">
        <v>212295535.47999999</v>
      </c>
      <c r="P83" s="8">
        <v>0</v>
      </c>
    </row>
    <row r="84" spans="1:16" ht="29.1" customHeight="1" thickBot="1" x14ac:dyDescent="0.25">
      <c r="A84" s="10">
        <v>2057062002050600</v>
      </c>
      <c r="B84" s="2" t="s">
        <v>39</v>
      </c>
      <c r="C84" s="5">
        <v>407614357</v>
      </c>
      <c r="D84" s="5">
        <v>144730795.47999999</v>
      </c>
      <c r="E84" s="7">
        <v>0</v>
      </c>
      <c r="F84" s="7">
        <v>0</v>
      </c>
      <c r="G84" s="5">
        <v>275000000</v>
      </c>
      <c r="H84" s="5">
        <v>277345152.48000002</v>
      </c>
      <c r="I84" s="7">
        <v>0</v>
      </c>
      <c r="J84" s="5">
        <v>65049617</v>
      </c>
      <c r="K84" s="7">
        <v>0</v>
      </c>
      <c r="L84" s="7">
        <v>0</v>
      </c>
      <c r="M84" s="7">
        <v>0</v>
      </c>
      <c r="N84" s="5">
        <v>212295535.47999999</v>
      </c>
      <c r="O84" s="5">
        <v>212295535.47999999</v>
      </c>
      <c r="P84" s="7">
        <v>0</v>
      </c>
    </row>
    <row r="85" spans="1:16" ht="29.1" customHeight="1" thickBot="1" x14ac:dyDescent="0.25">
      <c r="A85" s="151">
        <v>2057069520050300</v>
      </c>
      <c r="B85" s="152" t="s">
        <v>55</v>
      </c>
      <c r="C85" s="153">
        <v>0</v>
      </c>
      <c r="D85" s="149">
        <v>20047148.73</v>
      </c>
      <c r="E85" s="153">
        <v>0</v>
      </c>
      <c r="F85" s="153">
        <v>0</v>
      </c>
      <c r="G85" s="153">
        <v>0</v>
      </c>
      <c r="H85" s="149">
        <v>20047148.73</v>
      </c>
      <c r="I85" s="153">
        <v>0</v>
      </c>
      <c r="J85" s="153">
        <v>0</v>
      </c>
      <c r="K85" s="153">
        <v>0</v>
      </c>
      <c r="L85" s="153">
        <v>0</v>
      </c>
      <c r="M85" s="153">
        <v>0</v>
      </c>
      <c r="N85" s="149">
        <v>20047148.73</v>
      </c>
      <c r="O85" s="149">
        <v>20047148.73</v>
      </c>
      <c r="P85" s="153">
        <v>0</v>
      </c>
    </row>
    <row r="86" spans="1:16" ht="29.1" customHeight="1" thickBot="1" x14ac:dyDescent="0.25">
      <c r="A86" s="15">
        <v>2070</v>
      </c>
      <c r="B86" s="16" t="s">
        <v>52</v>
      </c>
      <c r="C86" s="17">
        <v>100000000</v>
      </c>
      <c r="D86" s="17"/>
      <c r="E86" s="17">
        <v>100000000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</row>
    <row r="87" spans="1:16" ht="29.1" customHeight="1" thickBot="1" x14ac:dyDescent="0.25">
      <c r="A87" s="9">
        <v>207006</v>
      </c>
      <c r="B87" s="3" t="s">
        <v>21</v>
      </c>
      <c r="C87" s="6">
        <v>100000000</v>
      </c>
      <c r="D87" s="8">
        <v>0</v>
      </c>
      <c r="E87" s="6">
        <v>100000000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29.1" hidden="1" customHeight="1" thickBot="1" x14ac:dyDescent="0.25">
      <c r="A88" s="9">
        <v>20700620</v>
      </c>
      <c r="B88" s="3" t="s">
        <v>22</v>
      </c>
      <c r="C88" s="6">
        <v>100000000</v>
      </c>
      <c r="D88" s="8">
        <v>0</v>
      </c>
      <c r="E88" s="6">
        <v>100000000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ht="29.1" hidden="1" customHeight="1" thickBot="1" x14ac:dyDescent="0.25">
      <c r="A89" s="9">
        <v>2070062002</v>
      </c>
      <c r="B89" s="3" t="s">
        <v>23</v>
      </c>
      <c r="C89" s="6">
        <v>100000000</v>
      </c>
      <c r="D89" s="8">
        <v>0</v>
      </c>
      <c r="E89" s="6">
        <v>100000000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</row>
    <row r="90" spans="1:16" ht="29.1" hidden="1" customHeight="1" thickBot="1" x14ac:dyDescent="0.25">
      <c r="A90" s="9">
        <v>207006200205</v>
      </c>
      <c r="B90" s="3" t="s">
        <v>24</v>
      </c>
      <c r="C90" s="6">
        <v>100000000</v>
      </c>
      <c r="D90" s="8">
        <v>0</v>
      </c>
      <c r="E90" s="6">
        <v>100000000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29.1" hidden="1" customHeight="1" thickBot="1" x14ac:dyDescent="0.25">
      <c r="A91" s="9">
        <v>20700620020504</v>
      </c>
      <c r="B91" s="3" t="s">
        <v>51</v>
      </c>
      <c r="C91" s="6">
        <v>100000000</v>
      </c>
      <c r="D91" s="8">
        <v>0</v>
      </c>
      <c r="E91" s="6">
        <v>100000000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29.1" customHeight="1" thickBot="1" x14ac:dyDescent="0.25">
      <c r="A92" s="10">
        <v>2070062002050400</v>
      </c>
      <c r="B92" s="2" t="s">
        <v>35</v>
      </c>
      <c r="C92" s="5">
        <v>100000000</v>
      </c>
      <c r="D92" s="7">
        <v>0</v>
      </c>
      <c r="E92" s="5">
        <v>100000000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</row>
    <row r="93" spans="1:16" ht="29.1" customHeight="1" thickBot="1" x14ac:dyDescent="0.25">
      <c r="A93" s="11">
        <v>2073</v>
      </c>
      <c r="B93" s="12" t="s">
        <v>56</v>
      </c>
      <c r="C93" s="13">
        <v>101630000</v>
      </c>
      <c r="D93" s="14">
        <v>0</v>
      </c>
      <c r="E93" s="14">
        <v>0</v>
      </c>
      <c r="F93" s="14">
        <v>0</v>
      </c>
      <c r="G93" s="14">
        <v>0</v>
      </c>
      <c r="H93" s="13">
        <v>101630000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3">
        <v>101630000</v>
      </c>
      <c r="O93" s="13">
        <v>101630000</v>
      </c>
      <c r="P93" s="14">
        <v>0</v>
      </c>
    </row>
    <row r="94" spans="1:16" ht="29.1" customHeight="1" thickBot="1" x14ac:dyDescent="0.25">
      <c r="A94" s="9">
        <v>207306</v>
      </c>
      <c r="B94" s="3" t="s">
        <v>21</v>
      </c>
      <c r="C94" s="6">
        <v>101630000</v>
      </c>
      <c r="D94" s="8">
        <v>0</v>
      </c>
      <c r="E94" s="8">
        <v>0</v>
      </c>
      <c r="F94" s="8">
        <v>0</v>
      </c>
      <c r="G94" s="8">
        <v>0</v>
      </c>
      <c r="H94" s="6">
        <v>101630000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6">
        <v>101630000</v>
      </c>
      <c r="O94" s="6">
        <v>101630000</v>
      </c>
      <c r="P94" s="8">
        <v>0</v>
      </c>
    </row>
    <row r="95" spans="1:16" ht="29.1" hidden="1" customHeight="1" thickBot="1" x14ac:dyDescent="0.25">
      <c r="A95" s="9">
        <v>20730620</v>
      </c>
      <c r="B95" s="3" t="s">
        <v>22</v>
      </c>
      <c r="C95" s="6">
        <v>101630000</v>
      </c>
      <c r="D95" s="8">
        <v>0</v>
      </c>
      <c r="E95" s="8">
        <v>0</v>
      </c>
      <c r="F95" s="8">
        <v>0</v>
      </c>
      <c r="G95" s="8">
        <v>0</v>
      </c>
      <c r="H95" s="6">
        <v>101630000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6">
        <v>101630000</v>
      </c>
      <c r="O95" s="6">
        <v>101630000</v>
      </c>
      <c r="P95" s="8">
        <v>0</v>
      </c>
    </row>
    <row r="96" spans="1:16" ht="29.1" hidden="1" customHeight="1" thickBot="1" x14ac:dyDescent="0.25">
      <c r="A96" s="9">
        <v>2073062002</v>
      </c>
      <c r="B96" s="3" t="s">
        <v>23</v>
      </c>
      <c r="C96" s="6">
        <v>101630000</v>
      </c>
      <c r="D96" s="8">
        <v>0</v>
      </c>
      <c r="E96" s="8">
        <v>0</v>
      </c>
      <c r="F96" s="8">
        <v>0</v>
      </c>
      <c r="G96" s="8">
        <v>0</v>
      </c>
      <c r="H96" s="6">
        <v>101630000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6">
        <v>101630000</v>
      </c>
      <c r="O96" s="6">
        <v>101630000</v>
      </c>
      <c r="P96" s="8">
        <v>0</v>
      </c>
    </row>
    <row r="97" spans="1:16" ht="29.1" hidden="1" customHeight="1" thickBot="1" x14ac:dyDescent="0.25">
      <c r="A97" s="9">
        <v>207306200205</v>
      </c>
      <c r="B97" s="3" t="s">
        <v>24</v>
      </c>
      <c r="C97" s="6">
        <v>101630000</v>
      </c>
      <c r="D97" s="8">
        <v>0</v>
      </c>
      <c r="E97" s="8">
        <v>0</v>
      </c>
      <c r="F97" s="8">
        <v>0</v>
      </c>
      <c r="G97" s="8">
        <v>0</v>
      </c>
      <c r="H97" s="6">
        <v>101630000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6">
        <v>101630000</v>
      </c>
      <c r="O97" s="6">
        <v>101630000</v>
      </c>
      <c r="P97" s="8">
        <v>0</v>
      </c>
    </row>
    <row r="98" spans="1:16" ht="29.1" hidden="1" customHeight="1" thickBot="1" x14ac:dyDescent="0.25">
      <c r="A98" s="9">
        <v>20730620020503</v>
      </c>
      <c r="B98" s="3" t="s">
        <v>29</v>
      </c>
      <c r="C98" s="6">
        <v>101630000</v>
      </c>
      <c r="D98" s="8">
        <v>0</v>
      </c>
      <c r="E98" s="8">
        <v>0</v>
      </c>
      <c r="F98" s="8">
        <v>0</v>
      </c>
      <c r="G98" s="8">
        <v>0</v>
      </c>
      <c r="H98" s="6">
        <v>101630000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6">
        <v>101630000</v>
      </c>
      <c r="O98" s="6">
        <v>101630000</v>
      </c>
      <c r="P98" s="8">
        <v>0</v>
      </c>
    </row>
    <row r="99" spans="1:16" ht="29.1" customHeight="1" thickBot="1" x14ac:dyDescent="0.25">
      <c r="A99" s="10">
        <v>2073062002050300</v>
      </c>
      <c r="B99" s="2" t="s">
        <v>57</v>
      </c>
      <c r="C99" s="5">
        <v>101630000</v>
      </c>
      <c r="D99" s="7">
        <v>0</v>
      </c>
      <c r="E99" s="7">
        <v>0</v>
      </c>
      <c r="F99" s="7">
        <v>0</v>
      </c>
      <c r="G99" s="7">
        <v>0</v>
      </c>
      <c r="H99" s="5">
        <v>101630000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5">
        <v>101630000</v>
      </c>
      <c r="O99" s="5">
        <v>101630000</v>
      </c>
      <c r="P99" s="7">
        <v>0</v>
      </c>
    </row>
    <row r="100" spans="1:16" ht="29.1" customHeight="1" thickBot="1" x14ac:dyDescent="0.25">
      <c r="A100" s="11">
        <v>207506</v>
      </c>
      <c r="B100" s="12" t="s">
        <v>21</v>
      </c>
      <c r="C100" s="13">
        <v>21940920</v>
      </c>
      <c r="D100" s="14">
        <v>0</v>
      </c>
      <c r="E100" s="14">
        <v>0</v>
      </c>
      <c r="F100" s="14">
        <v>0</v>
      </c>
      <c r="G100" s="14">
        <v>0</v>
      </c>
      <c r="H100" s="13">
        <v>21940920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3">
        <v>21940920</v>
      </c>
      <c r="O100" s="13">
        <v>21940920</v>
      </c>
      <c r="P100" s="14">
        <v>0</v>
      </c>
    </row>
    <row r="101" spans="1:16" ht="29.1" customHeight="1" thickBot="1" x14ac:dyDescent="0.25">
      <c r="A101" s="9">
        <v>20750620</v>
      </c>
      <c r="B101" s="3" t="s">
        <v>22</v>
      </c>
      <c r="C101" s="6">
        <v>21940920</v>
      </c>
      <c r="D101" s="8">
        <v>0</v>
      </c>
      <c r="E101" s="8">
        <v>0</v>
      </c>
      <c r="F101" s="8">
        <v>0</v>
      </c>
      <c r="G101" s="8">
        <v>0</v>
      </c>
      <c r="H101" s="6">
        <v>21940920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6">
        <v>21940920</v>
      </c>
      <c r="O101" s="6">
        <v>21940920</v>
      </c>
      <c r="P101" s="8">
        <v>0</v>
      </c>
    </row>
    <row r="102" spans="1:16" ht="29.1" hidden="1" customHeight="1" thickBot="1" x14ac:dyDescent="0.25">
      <c r="A102" s="9">
        <v>2075062002</v>
      </c>
      <c r="B102" s="3" t="s">
        <v>23</v>
      </c>
      <c r="C102" s="6">
        <v>21940920</v>
      </c>
      <c r="D102" s="8">
        <v>0</v>
      </c>
      <c r="E102" s="8">
        <v>0</v>
      </c>
      <c r="F102" s="8">
        <v>0</v>
      </c>
      <c r="G102" s="8">
        <v>0</v>
      </c>
      <c r="H102" s="6">
        <v>21940920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6">
        <v>21940920</v>
      </c>
      <c r="O102" s="6">
        <v>21940920</v>
      </c>
      <c r="P102" s="8">
        <v>0</v>
      </c>
    </row>
    <row r="103" spans="1:16" ht="29.1" hidden="1" customHeight="1" thickBot="1" x14ac:dyDescent="0.25">
      <c r="A103" s="9">
        <v>207506200205</v>
      </c>
      <c r="B103" s="3" t="s">
        <v>24</v>
      </c>
      <c r="C103" s="6">
        <v>21940920</v>
      </c>
      <c r="D103" s="8">
        <v>0</v>
      </c>
      <c r="E103" s="8">
        <v>0</v>
      </c>
      <c r="F103" s="8">
        <v>0</v>
      </c>
      <c r="G103" s="8">
        <v>0</v>
      </c>
      <c r="H103" s="6">
        <v>21940920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6">
        <v>21940920</v>
      </c>
      <c r="O103" s="6">
        <v>21940920</v>
      </c>
      <c r="P103" s="8">
        <v>0</v>
      </c>
    </row>
    <row r="104" spans="1:16" ht="29.1" hidden="1" customHeight="1" thickBot="1" x14ac:dyDescent="0.25">
      <c r="A104" s="9">
        <v>20750620020502</v>
      </c>
      <c r="B104" s="3" t="s">
        <v>26</v>
      </c>
      <c r="C104" s="6">
        <v>21940920</v>
      </c>
      <c r="D104" s="8">
        <v>0</v>
      </c>
      <c r="E104" s="8">
        <v>0</v>
      </c>
      <c r="F104" s="8">
        <v>0</v>
      </c>
      <c r="G104" s="8">
        <v>0</v>
      </c>
      <c r="H104" s="6">
        <v>21940920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6">
        <v>21940920</v>
      </c>
      <c r="O104" s="6">
        <v>21940920</v>
      </c>
      <c r="P104" s="8">
        <v>0</v>
      </c>
    </row>
    <row r="105" spans="1:16" ht="29.1" customHeight="1" thickBot="1" x14ac:dyDescent="0.25">
      <c r="A105" s="10">
        <v>2075062002050200</v>
      </c>
      <c r="B105" s="2" t="s">
        <v>28</v>
      </c>
      <c r="C105" s="5">
        <v>21940920</v>
      </c>
      <c r="D105" s="7">
        <v>0</v>
      </c>
      <c r="E105" s="7">
        <v>0</v>
      </c>
      <c r="F105" s="7">
        <v>0</v>
      </c>
      <c r="G105" s="7">
        <v>0</v>
      </c>
      <c r="H105" s="5">
        <v>21940920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5">
        <v>21940920</v>
      </c>
      <c r="O105" s="5">
        <v>21940920</v>
      </c>
      <c r="P105" s="7">
        <v>0</v>
      </c>
    </row>
    <row r="106" spans="1:16" ht="29.1" customHeight="1" thickBot="1" x14ac:dyDescent="0.25">
      <c r="A106" s="11">
        <v>2082</v>
      </c>
      <c r="B106" s="12" t="s">
        <v>58</v>
      </c>
      <c r="C106" s="13">
        <f>C107</f>
        <v>1958900000</v>
      </c>
      <c r="D106" s="13">
        <f t="shared" ref="D106:P106" si="14">D107</f>
        <v>3395858462.6900001</v>
      </c>
      <c r="E106" s="13">
        <f t="shared" si="14"/>
        <v>0</v>
      </c>
      <c r="F106" s="13">
        <f t="shared" si="14"/>
        <v>341305476</v>
      </c>
      <c r="G106" s="13">
        <f t="shared" si="14"/>
        <v>341305476</v>
      </c>
      <c r="H106" s="13">
        <f t="shared" si="14"/>
        <v>5354758462.6900005</v>
      </c>
      <c r="I106" s="13">
        <f t="shared" si="14"/>
        <v>790158554.41999996</v>
      </c>
      <c r="J106" s="13">
        <f t="shared" si="14"/>
        <v>1101467100.6199999</v>
      </c>
      <c r="K106" s="13">
        <f t="shared" si="14"/>
        <v>18133000</v>
      </c>
      <c r="L106" s="13">
        <f t="shared" si="14"/>
        <v>170938909.32000002</v>
      </c>
      <c r="M106" s="13">
        <f t="shared" si="14"/>
        <v>168938909.32000002</v>
      </c>
      <c r="N106" s="13">
        <f t="shared" si="14"/>
        <v>4271424362.0700002</v>
      </c>
      <c r="O106" s="13">
        <f t="shared" si="14"/>
        <v>3481265807.6499996</v>
      </c>
      <c r="P106" s="13">
        <f t="shared" si="14"/>
        <v>2000000</v>
      </c>
    </row>
    <row r="107" spans="1:16" ht="29.1" customHeight="1" thickBot="1" x14ac:dyDescent="0.25">
      <c r="A107" s="10">
        <v>208206</v>
      </c>
      <c r="B107" s="2" t="s">
        <v>21</v>
      </c>
      <c r="C107" s="5">
        <f>C108</f>
        <v>1958900000</v>
      </c>
      <c r="D107" s="5">
        <f t="shared" ref="D107:P107" si="15">D108</f>
        <v>3395858462.6900001</v>
      </c>
      <c r="E107" s="5">
        <f t="shared" si="15"/>
        <v>0</v>
      </c>
      <c r="F107" s="5">
        <f t="shared" si="15"/>
        <v>341305476</v>
      </c>
      <c r="G107" s="5">
        <f t="shared" si="15"/>
        <v>341305476</v>
      </c>
      <c r="H107" s="5">
        <f t="shared" si="15"/>
        <v>5354758462.6900005</v>
      </c>
      <c r="I107" s="5">
        <f t="shared" si="15"/>
        <v>790158554.41999996</v>
      </c>
      <c r="J107" s="5">
        <f t="shared" si="15"/>
        <v>1101467100.6199999</v>
      </c>
      <c r="K107" s="5">
        <f t="shared" si="15"/>
        <v>18133000</v>
      </c>
      <c r="L107" s="5">
        <f t="shared" si="15"/>
        <v>170938909.32000002</v>
      </c>
      <c r="M107" s="5">
        <f t="shared" si="15"/>
        <v>168938909.32000002</v>
      </c>
      <c r="N107" s="5">
        <f t="shared" si="15"/>
        <v>4271424362.0700002</v>
      </c>
      <c r="O107" s="5">
        <f t="shared" si="15"/>
        <v>3481265807.6499996</v>
      </c>
      <c r="P107" s="5">
        <f t="shared" si="15"/>
        <v>2000000</v>
      </c>
    </row>
    <row r="108" spans="1:16" ht="29.1" customHeight="1" thickBot="1" x14ac:dyDescent="0.25">
      <c r="A108" s="9">
        <v>20820620</v>
      </c>
      <c r="B108" s="3" t="s">
        <v>22</v>
      </c>
      <c r="C108" s="6">
        <f>C109</f>
        <v>1958900000</v>
      </c>
      <c r="D108" s="6">
        <f t="shared" ref="D108:P108" si="16">D109</f>
        <v>3395858462.6900001</v>
      </c>
      <c r="E108" s="6">
        <f t="shared" si="16"/>
        <v>0</v>
      </c>
      <c r="F108" s="6">
        <f t="shared" si="16"/>
        <v>341305476</v>
      </c>
      <c r="G108" s="6">
        <f t="shared" si="16"/>
        <v>341305476</v>
      </c>
      <c r="H108" s="6">
        <f t="shared" si="16"/>
        <v>5354758462.6900005</v>
      </c>
      <c r="I108" s="6">
        <f t="shared" si="16"/>
        <v>790158554.41999996</v>
      </c>
      <c r="J108" s="6">
        <f t="shared" si="16"/>
        <v>1101467100.6199999</v>
      </c>
      <c r="K108" s="6">
        <f t="shared" si="16"/>
        <v>18133000</v>
      </c>
      <c r="L108" s="6">
        <f t="shared" si="16"/>
        <v>170938909.32000002</v>
      </c>
      <c r="M108" s="6">
        <f t="shared" si="16"/>
        <v>168938909.32000002</v>
      </c>
      <c r="N108" s="6">
        <f t="shared" si="16"/>
        <v>4271424362.0700002</v>
      </c>
      <c r="O108" s="6">
        <f t="shared" si="16"/>
        <v>3481265807.6499996</v>
      </c>
      <c r="P108" s="6">
        <f t="shared" si="16"/>
        <v>2000000</v>
      </c>
    </row>
    <row r="109" spans="1:16" ht="29.1" customHeight="1" thickBot="1" x14ac:dyDescent="0.25">
      <c r="A109" s="9">
        <v>2082062002</v>
      </c>
      <c r="B109" s="3" t="s">
        <v>23</v>
      </c>
      <c r="C109" s="6">
        <f>C110</f>
        <v>1958900000</v>
      </c>
      <c r="D109" s="6">
        <f t="shared" ref="D109:P109" si="17">D110</f>
        <v>3395858462.6900001</v>
      </c>
      <c r="E109" s="6">
        <f t="shared" si="17"/>
        <v>0</v>
      </c>
      <c r="F109" s="6">
        <f t="shared" si="17"/>
        <v>341305476</v>
      </c>
      <c r="G109" s="6">
        <f t="shared" si="17"/>
        <v>341305476</v>
      </c>
      <c r="H109" s="6">
        <f t="shared" si="17"/>
        <v>5354758462.6900005</v>
      </c>
      <c r="I109" s="6">
        <f t="shared" si="17"/>
        <v>790158554.41999996</v>
      </c>
      <c r="J109" s="6">
        <f t="shared" si="17"/>
        <v>1101467100.6199999</v>
      </c>
      <c r="K109" s="6">
        <f t="shared" si="17"/>
        <v>18133000</v>
      </c>
      <c r="L109" s="6">
        <f t="shared" si="17"/>
        <v>170938909.32000002</v>
      </c>
      <c r="M109" s="6">
        <f t="shared" si="17"/>
        <v>168938909.32000002</v>
      </c>
      <c r="N109" s="6">
        <f t="shared" si="17"/>
        <v>4271424362.0700002</v>
      </c>
      <c r="O109" s="6">
        <f t="shared" si="17"/>
        <v>3481265807.6499996</v>
      </c>
      <c r="P109" s="6">
        <f t="shared" si="17"/>
        <v>2000000</v>
      </c>
    </row>
    <row r="110" spans="1:16" ht="29.1" customHeight="1" thickBot="1" x14ac:dyDescent="0.25">
      <c r="A110" s="9">
        <v>208206200205</v>
      </c>
      <c r="B110" s="3" t="s">
        <v>24</v>
      </c>
      <c r="C110" s="6">
        <f>C111+C113+C116+C118+C121+C124+C126</f>
        <v>1958900000</v>
      </c>
      <c r="D110" s="6">
        <f t="shared" ref="D110:P110" si="18">D111+D113+D116+D118+D121+D124+D126</f>
        <v>3395858462.6900001</v>
      </c>
      <c r="E110" s="6">
        <f t="shared" si="18"/>
        <v>0</v>
      </c>
      <c r="F110" s="6">
        <f t="shared" si="18"/>
        <v>341305476</v>
      </c>
      <c r="G110" s="6">
        <f t="shared" si="18"/>
        <v>341305476</v>
      </c>
      <c r="H110" s="6">
        <f t="shared" si="18"/>
        <v>5354758462.6900005</v>
      </c>
      <c r="I110" s="6">
        <f t="shared" si="18"/>
        <v>790158554.41999996</v>
      </c>
      <c r="J110" s="6">
        <f t="shared" si="18"/>
        <v>1101467100.6199999</v>
      </c>
      <c r="K110" s="6">
        <f t="shared" si="18"/>
        <v>18133000</v>
      </c>
      <c r="L110" s="6">
        <f t="shared" si="18"/>
        <v>170938909.32000002</v>
      </c>
      <c r="M110" s="6">
        <f t="shared" si="18"/>
        <v>168938909.32000002</v>
      </c>
      <c r="N110" s="6">
        <f t="shared" si="18"/>
        <v>4271424362.0700002</v>
      </c>
      <c r="O110" s="6">
        <f t="shared" si="18"/>
        <v>3481265807.6499996</v>
      </c>
      <c r="P110" s="6">
        <f t="shared" si="18"/>
        <v>2000000</v>
      </c>
    </row>
    <row r="111" spans="1:16" ht="29.1" customHeight="1" thickBot="1" x14ac:dyDescent="0.25">
      <c r="A111" s="9">
        <v>20820620020501</v>
      </c>
      <c r="B111" s="3" t="s">
        <v>25</v>
      </c>
      <c r="C111" s="6">
        <v>195890000</v>
      </c>
      <c r="D111" s="6">
        <v>20000000</v>
      </c>
      <c r="E111" s="8">
        <v>0</v>
      </c>
      <c r="F111" s="8">
        <v>0</v>
      </c>
      <c r="G111" s="6">
        <v>100000000</v>
      </c>
      <c r="H111" s="6">
        <v>115890000</v>
      </c>
      <c r="I111" s="6">
        <v>11914499</v>
      </c>
      <c r="J111" s="6">
        <v>68000000</v>
      </c>
      <c r="K111" s="8">
        <v>0</v>
      </c>
      <c r="L111" s="6">
        <v>25000000</v>
      </c>
      <c r="M111" s="6">
        <v>23000000</v>
      </c>
      <c r="N111" s="6">
        <v>47890000</v>
      </c>
      <c r="O111" s="6">
        <v>35975501</v>
      </c>
      <c r="P111" s="6">
        <v>2000000</v>
      </c>
    </row>
    <row r="112" spans="1:16" ht="29.1" customHeight="1" thickBot="1" x14ac:dyDescent="0.25">
      <c r="A112" s="10">
        <v>2082062002050100</v>
      </c>
      <c r="B112" s="2" t="s">
        <v>25</v>
      </c>
      <c r="C112" s="5">
        <v>195890000</v>
      </c>
      <c r="D112" s="5">
        <v>20000000</v>
      </c>
      <c r="E112" s="7">
        <v>0</v>
      </c>
      <c r="F112" s="7">
        <v>0</v>
      </c>
      <c r="G112" s="5">
        <v>100000000</v>
      </c>
      <c r="H112" s="5">
        <v>115890000</v>
      </c>
      <c r="I112" s="5">
        <v>11914499</v>
      </c>
      <c r="J112" s="5">
        <v>68000000</v>
      </c>
      <c r="K112" s="7">
        <v>0</v>
      </c>
      <c r="L112" s="5">
        <v>25000000</v>
      </c>
      <c r="M112" s="5">
        <v>23000000</v>
      </c>
      <c r="N112" s="5">
        <v>47890000</v>
      </c>
      <c r="O112" s="5">
        <v>35975501</v>
      </c>
      <c r="P112" s="5">
        <v>2000000</v>
      </c>
    </row>
    <row r="113" spans="1:16" ht="29.1" customHeight="1" thickBot="1" x14ac:dyDescent="0.25">
      <c r="A113" s="9">
        <v>20820620020502</v>
      </c>
      <c r="B113" s="3" t="s">
        <v>26</v>
      </c>
      <c r="C113" s="6">
        <v>232000000</v>
      </c>
      <c r="D113" s="6">
        <v>144801016.88</v>
      </c>
      <c r="E113" s="8">
        <v>0</v>
      </c>
      <c r="F113" s="6">
        <v>267105476</v>
      </c>
      <c r="G113" s="8">
        <v>0</v>
      </c>
      <c r="H113" s="6">
        <v>643906492.88</v>
      </c>
      <c r="I113" s="6">
        <v>546049600</v>
      </c>
      <c r="J113" s="8">
        <v>0</v>
      </c>
      <c r="K113" s="8">
        <v>0</v>
      </c>
      <c r="L113" s="8">
        <v>0</v>
      </c>
      <c r="M113" s="8">
        <v>0</v>
      </c>
      <c r="N113" s="6">
        <v>643906492.88</v>
      </c>
      <c r="O113" s="6">
        <v>97856892.879999995</v>
      </c>
      <c r="P113" s="8">
        <v>0</v>
      </c>
    </row>
    <row r="114" spans="1:16" ht="29.1" customHeight="1" thickBot="1" x14ac:dyDescent="0.25">
      <c r="A114" s="10">
        <v>2082062002050200</v>
      </c>
      <c r="B114" s="2" t="s">
        <v>27</v>
      </c>
      <c r="C114" s="5">
        <v>116000000</v>
      </c>
      <c r="D114" s="7">
        <v>0</v>
      </c>
      <c r="E114" s="7">
        <v>0</v>
      </c>
      <c r="F114" s="5">
        <v>83900000</v>
      </c>
      <c r="G114" s="7">
        <v>0</v>
      </c>
      <c r="H114" s="5">
        <v>199900000</v>
      </c>
      <c r="I114" s="5">
        <v>116049600</v>
      </c>
      <c r="J114" s="7">
        <v>0</v>
      </c>
      <c r="K114" s="7">
        <v>0</v>
      </c>
      <c r="L114" s="7">
        <v>0</v>
      </c>
      <c r="M114" s="7">
        <v>0</v>
      </c>
      <c r="N114" s="5">
        <v>199900000</v>
      </c>
      <c r="O114" s="5">
        <v>83850400</v>
      </c>
      <c r="P114" s="7">
        <v>0</v>
      </c>
    </row>
    <row r="115" spans="1:16" ht="29.1" customHeight="1" thickBot="1" x14ac:dyDescent="0.25">
      <c r="A115" s="10">
        <v>2082062002050200</v>
      </c>
      <c r="B115" s="2" t="s">
        <v>28</v>
      </c>
      <c r="C115" s="5">
        <v>116000000</v>
      </c>
      <c r="D115" s="5">
        <v>144801016.88</v>
      </c>
      <c r="E115" s="7">
        <v>0</v>
      </c>
      <c r="F115" s="5">
        <v>183205476</v>
      </c>
      <c r="G115" s="7">
        <v>0</v>
      </c>
      <c r="H115" s="5">
        <v>444006492.88</v>
      </c>
      <c r="I115" s="5">
        <v>430000000</v>
      </c>
      <c r="J115" s="7">
        <v>0</v>
      </c>
      <c r="K115" s="7">
        <v>0</v>
      </c>
      <c r="L115" s="7">
        <v>0</v>
      </c>
      <c r="M115" s="7">
        <v>0</v>
      </c>
      <c r="N115" s="5">
        <v>444006492.88</v>
      </c>
      <c r="O115" s="5">
        <v>14006492.880000001</v>
      </c>
      <c r="P115" s="7">
        <v>0</v>
      </c>
    </row>
    <row r="116" spans="1:16" ht="29.1" customHeight="1" thickBot="1" x14ac:dyDescent="0.25">
      <c r="A116" s="9">
        <v>20820620020503</v>
      </c>
      <c r="B116" s="3" t="s">
        <v>29</v>
      </c>
      <c r="C116" s="6">
        <v>305230000</v>
      </c>
      <c r="D116" s="6">
        <v>3751424.9</v>
      </c>
      <c r="E116" s="8">
        <v>0</v>
      </c>
      <c r="F116" s="8">
        <v>0</v>
      </c>
      <c r="G116" s="8">
        <v>0</v>
      </c>
      <c r="H116" s="6">
        <v>308981424.89999998</v>
      </c>
      <c r="I116" s="6">
        <v>150000000</v>
      </c>
      <c r="J116" s="8">
        <v>0</v>
      </c>
      <c r="K116" s="8">
        <v>0</v>
      </c>
      <c r="L116" s="8">
        <v>0</v>
      </c>
      <c r="M116" s="8">
        <v>0</v>
      </c>
      <c r="N116" s="6">
        <v>308981424.89999998</v>
      </c>
      <c r="O116" s="6">
        <v>158981424.90000001</v>
      </c>
      <c r="P116" s="8">
        <v>0</v>
      </c>
    </row>
    <row r="117" spans="1:16" ht="29.1" customHeight="1" thickBot="1" x14ac:dyDescent="0.25">
      <c r="A117" s="10">
        <v>2082062002050300</v>
      </c>
      <c r="B117" s="2" t="s">
        <v>30</v>
      </c>
      <c r="C117" s="5">
        <v>305230000</v>
      </c>
      <c r="D117" s="5">
        <v>3751424.9</v>
      </c>
      <c r="E117" s="7">
        <v>0</v>
      </c>
      <c r="F117" s="7">
        <v>0</v>
      </c>
      <c r="G117" s="7">
        <v>0</v>
      </c>
      <c r="H117" s="5">
        <v>308981424.89999998</v>
      </c>
      <c r="I117" s="5">
        <v>150000000</v>
      </c>
      <c r="J117" s="7">
        <v>0</v>
      </c>
      <c r="K117" s="7">
        <v>0</v>
      </c>
      <c r="L117" s="7">
        <v>0</v>
      </c>
      <c r="M117" s="7">
        <v>0</v>
      </c>
      <c r="N117" s="5">
        <v>308981424.89999998</v>
      </c>
      <c r="O117" s="5">
        <v>158981424.90000001</v>
      </c>
      <c r="P117" s="7">
        <v>0</v>
      </c>
    </row>
    <row r="118" spans="1:16" ht="29.1" customHeight="1" thickBot="1" x14ac:dyDescent="0.25">
      <c r="A118" s="9">
        <v>20820620020504</v>
      </c>
      <c r="B118" s="3" t="s">
        <v>51</v>
      </c>
      <c r="C118" s="6">
        <v>529000000</v>
      </c>
      <c r="D118" s="6">
        <v>89133103.640000001</v>
      </c>
      <c r="E118" s="8">
        <v>0</v>
      </c>
      <c r="F118" s="6">
        <v>74200000</v>
      </c>
      <c r="G118" s="6">
        <v>74200000</v>
      </c>
      <c r="H118" s="6">
        <v>618133103.63999999</v>
      </c>
      <c r="I118" s="6">
        <v>34021667</v>
      </c>
      <c r="J118" s="6">
        <v>562327788.74000001</v>
      </c>
      <c r="K118" s="6">
        <v>18133000</v>
      </c>
      <c r="L118" s="6">
        <v>141922955.74000001</v>
      </c>
      <c r="M118" s="6">
        <v>141922955.74000001</v>
      </c>
      <c r="N118" s="6">
        <v>73938314.900000006</v>
      </c>
      <c r="O118" s="6">
        <v>39916647.899999999</v>
      </c>
      <c r="P118" s="8">
        <v>0</v>
      </c>
    </row>
    <row r="119" spans="1:16" ht="29.1" customHeight="1" thickBot="1" x14ac:dyDescent="0.25">
      <c r="A119" s="10">
        <v>2082062002050400</v>
      </c>
      <c r="B119" s="2" t="s">
        <v>59</v>
      </c>
      <c r="C119" s="5">
        <v>264500000</v>
      </c>
      <c r="D119" s="7">
        <v>0</v>
      </c>
      <c r="E119" s="7">
        <v>0</v>
      </c>
      <c r="F119" s="5">
        <v>74200000</v>
      </c>
      <c r="G119" s="7">
        <v>0</v>
      </c>
      <c r="H119" s="5">
        <v>338700000</v>
      </c>
      <c r="I119" s="5">
        <v>18813000</v>
      </c>
      <c r="J119" s="5">
        <v>319407455.74000001</v>
      </c>
      <c r="K119" s="7">
        <v>0</v>
      </c>
      <c r="L119" s="5">
        <v>49532955.740000002</v>
      </c>
      <c r="M119" s="5">
        <v>49532955.740000002</v>
      </c>
      <c r="N119" s="5">
        <v>19292544.260000002</v>
      </c>
      <c r="O119" s="5">
        <v>479544.26</v>
      </c>
      <c r="P119" s="7">
        <v>0</v>
      </c>
    </row>
    <row r="120" spans="1:16" ht="29.1" customHeight="1" thickBot="1" x14ac:dyDescent="0.25">
      <c r="A120" s="10">
        <v>2082062002050400</v>
      </c>
      <c r="B120" s="2" t="s">
        <v>34</v>
      </c>
      <c r="C120" s="5">
        <v>264500000</v>
      </c>
      <c r="D120" s="5">
        <v>89133103.640000001</v>
      </c>
      <c r="E120" s="7">
        <v>0</v>
      </c>
      <c r="F120" s="7">
        <v>0</v>
      </c>
      <c r="G120" s="5">
        <v>74200000</v>
      </c>
      <c r="H120" s="5">
        <v>279433103.63999999</v>
      </c>
      <c r="I120" s="5">
        <v>15208667</v>
      </c>
      <c r="J120" s="5">
        <v>242920333</v>
      </c>
      <c r="K120" s="5">
        <v>18133000</v>
      </c>
      <c r="L120" s="5">
        <v>92390000</v>
      </c>
      <c r="M120" s="5">
        <v>92390000</v>
      </c>
      <c r="N120" s="5">
        <v>54645770.640000001</v>
      </c>
      <c r="O120" s="5">
        <v>39437103.640000001</v>
      </c>
      <c r="P120" s="7">
        <v>0</v>
      </c>
    </row>
    <row r="121" spans="1:16" ht="29.1" customHeight="1" thickBot="1" x14ac:dyDescent="0.25">
      <c r="A121" s="9">
        <v>20820620020505</v>
      </c>
      <c r="B121" s="3" t="s">
        <v>36</v>
      </c>
      <c r="C121" s="6">
        <v>587670000</v>
      </c>
      <c r="D121" s="6">
        <v>279800992</v>
      </c>
      <c r="E121" s="8">
        <v>0</v>
      </c>
      <c r="F121" s="8">
        <v>0</v>
      </c>
      <c r="G121" s="6">
        <v>143900000</v>
      </c>
      <c r="H121" s="6">
        <v>723570992</v>
      </c>
      <c r="I121" s="6">
        <v>38683200</v>
      </c>
      <c r="J121" s="8">
        <v>0</v>
      </c>
      <c r="K121" s="8">
        <v>0</v>
      </c>
      <c r="L121" s="8">
        <v>0</v>
      </c>
      <c r="M121" s="8">
        <v>0</v>
      </c>
      <c r="N121" s="6">
        <v>723570992</v>
      </c>
      <c r="O121" s="6">
        <v>684887792</v>
      </c>
      <c r="P121" s="8">
        <v>0</v>
      </c>
    </row>
    <row r="122" spans="1:16" ht="29.1" customHeight="1" thickBot="1" x14ac:dyDescent="0.25">
      <c r="A122" s="10">
        <v>2082062002050500</v>
      </c>
      <c r="B122" s="2" t="s">
        <v>37</v>
      </c>
      <c r="C122" s="5">
        <v>587670000</v>
      </c>
      <c r="D122" s="7">
        <v>0</v>
      </c>
      <c r="E122" s="7">
        <v>0</v>
      </c>
      <c r="F122" s="7">
        <v>0</v>
      </c>
      <c r="G122" s="7">
        <v>0</v>
      </c>
      <c r="H122" s="5">
        <v>587670000</v>
      </c>
      <c r="I122" s="5">
        <v>38683200</v>
      </c>
      <c r="J122" s="7">
        <v>0</v>
      </c>
      <c r="K122" s="7">
        <v>0</v>
      </c>
      <c r="L122" s="7">
        <v>0</v>
      </c>
      <c r="M122" s="7">
        <v>0</v>
      </c>
      <c r="N122" s="5">
        <v>587670000</v>
      </c>
      <c r="O122" s="5">
        <v>548986800</v>
      </c>
      <c r="P122" s="7">
        <v>0</v>
      </c>
    </row>
    <row r="123" spans="1:16" ht="29.1" customHeight="1" thickBot="1" x14ac:dyDescent="0.25">
      <c r="A123" s="10">
        <v>2082062002050500</v>
      </c>
      <c r="B123" s="2" t="s">
        <v>37</v>
      </c>
      <c r="C123" s="7">
        <v>0</v>
      </c>
      <c r="D123" s="5">
        <v>279800992</v>
      </c>
      <c r="E123" s="7">
        <v>0</v>
      </c>
      <c r="F123" s="7">
        <v>0</v>
      </c>
      <c r="G123" s="5">
        <v>143900000</v>
      </c>
      <c r="H123" s="5">
        <v>135900992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5">
        <v>135900992</v>
      </c>
      <c r="O123" s="5">
        <v>135900992</v>
      </c>
      <c r="P123" s="7">
        <v>0</v>
      </c>
    </row>
    <row r="124" spans="1:16" ht="29.1" customHeight="1" thickBot="1" x14ac:dyDescent="0.25">
      <c r="A124" s="9">
        <v>20820620020506</v>
      </c>
      <c r="B124" s="3" t="s">
        <v>39</v>
      </c>
      <c r="C124" s="6">
        <v>109110000</v>
      </c>
      <c r="D124" s="6">
        <v>208657202.25</v>
      </c>
      <c r="E124" s="8">
        <v>0</v>
      </c>
      <c r="F124" s="8">
        <v>0</v>
      </c>
      <c r="G124" s="6">
        <v>23205476</v>
      </c>
      <c r="H124" s="6">
        <v>294561726.25</v>
      </c>
      <c r="I124" s="6">
        <v>7953514.8700000001</v>
      </c>
      <c r="J124" s="6">
        <v>286608211.30000001</v>
      </c>
      <c r="K124" s="8">
        <v>0</v>
      </c>
      <c r="L124" s="8">
        <v>0</v>
      </c>
      <c r="M124" s="8">
        <v>0</v>
      </c>
      <c r="N124" s="6">
        <v>7953514.9500000002</v>
      </c>
      <c r="O124" s="8">
        <v>0.08</v>
      </c>
      <c r="P124" s="8">
        <v>0</v>
      </c>
    </row>
    <row r="125" spans="1:16" ht="29.1" customHeight="1" thickBot="1" x14ac:dyDescent="0.25">
      <c r="A125" s="10">
        <v>2082062002050600</v>
      </c>
      <c r="B125" s="2" t="s">
        <v>39</v>
      </c>
      <c r="C125" s="5">
        <v>109110000</v>
      </c>
      <c r="D125" s="5">
        <v>208657202.25</v>
      </c>
      <c r="E125" s="7">
        <v>0</v>
      </c>
      <c r="F125" s="7">
        <v>0</v>
      </c>
      <c r="G125" s="5">
        <v>23205476</v>
      </c>
      <c r="H125" s="5">
        <v>294561726.25</v>
      </c>
      <c r="I125" s="5">
        <v>7953514.8700000001</v>
      </c>
      <c r="J125" s="5">
        <v>286608211.30000001</v>
      </c>
      <c r="K125" s="7">
        <v>0</v>
      </c>
      <c r="L125" s="7">
        <v>0</v>
      </c>
      <c r="M125" s="7">
        <v>0</v>
      </c>
      <c r="N125" s="5">
        <v>7953514.9500000002</v>
      </c>
      <c r="O125" s="7">
        <v>0.08</v>
      </c>
      <c r="P125" s="7">
        <v>0</v>
      </c>
    </row>
    <row r="126" spans="1:16" ht="29.1" customHeight="1" thickBot="1" x14ac:dyDescent="0.25">
      <c r="A126" s="154"/>
      <c r="B126" s="155" t="s">
        <v>68</v>
      </c>
      <c r="C126" s="156">
        <f>SUM(C127:C131)</f>
        <v>0</v>
      </c>
      <c r="D126" s="156">
        <f>D127+D128+D129+D131</f>
        <v>2649714723.02</v>
      </c>
      <c r="E126" s="156">
        <f t="shared" ref="E126:P126" si="19">E127+E128+E129+E131</f>
        <v>0</v>
      </c>
      <c r="F126" s="156">
        <f t="shared" si="19"/>
        <v>0</v>
      </c>
      <c r="G126" s="156">
        <f t="shared" si="19"/>
        <v>0</v>
      </c>
      <c r="H126" s="156">
        <f t="shared" si="19"/>
        <v>2649714723.02</v>
      </c>
      <c r="I126" s="156">
        <f t="shared" si="19"/>
        <v>1536073.55</v>
      </c>
      <c r="J126" s="156">
        <f t="shared" si="19"/>
        <v>184531100.58000001</v>
      </c>
      <c r="K126" s="156">
        <f t="shared" si="19"/>
        <v>0</v>
      </c>
      <c r="L126" s="156">
        <f t="shared" si="19"/>
        <v>4015953.58</v>
      </c>
      <c r="M126" s="156">
        <f t="shared" si="19"/>
        <v>4015953.58</v>
      </c>
      <c r="N126" s="156">
        <f t="shared" si="19"/>
        <v>2465183622.4400001</v>
      </c>
      <c r="O126" s="156">
        <f t="shared" si="19"/>
        <v>2463647548.8899999</v>
      </c>
      <c r="P126" s="156">
        <f t="shared" si="19"/>
        <v>0</v>
      </c>
    </row>
    <row r="127" spans="1:16" ht="29.1" customHeight="1" thickBot="1" x14ac:dyDescent="0.25">
      <c r="A127" s="10">
        <v>2.08206950200506E+16</v>
      </c>
      <c r="B127" s="2" t="s">
        <v>60</v>
      </c>
      <c r="C127" s="7">
        <v>0</v>
      </c>
      <c r="D127" s="5">
        <v>11421412.52</v>
      </c>
      <c r="E127" s="7">
        <v>0</v>
      </c>
      <c r="F127" s="7">
        <v>0</v>
      </c>
      <c r="G127" s="7">
        <v>0</v>
      </c>
      <c r="H127" s="5">
        <v>11421412.52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5">
        <v>11421412.52</v>
      </c>
      <c r="O127" s="5">
        <v>11421412.52</v>
      </c>
      <c r="P127" s="7">
        <v>0</v>
      </c>
    </row>
    <row r="128" spans="1:16" ht="29.1" customHeight="1" thickBot="1" x14ac:dyDescent="0.25">
      <c r="A128" s="10">
        <v>2082069502050100</v>
      </c>
      <c r="B128" s="2" t="s">
        <v>61</v>
      </c>
      <c r="C128" s="7">
        <v>0</v>
      </c>
      <c r="D128" s="5">
        <v>5621974</v>
      </c>
      <c r="E128" s="7">
        <v>0</v>
      </c>
      <c r="F128" s="7">
        <v>0</v>
      </c>
      <c r="G128" s="7">
        <v>0</v>
      </c>
      <c r="H128" s="5">
        <v>5621974</v>
      </c>
      <c r="I128" s="5">
        <v>1536073.55</v>
      </c>
      <c r="J128" s="5">
        <v>4015953.58</v>
      </c>
      <c r="K128" s="7">
        <v>0</v>
      </c>
      <c r="L128" s="5">
        <v>4015953.58</v>
      </c>
      <c r="M128" s="5">
        <v>4015953.58</v>
      </c>
      <c r="N128" s="5">
        <v>1606020.42</v>
      </c>
      <c r="O128" s="5">
        <v>69946.87</v>
      </c>
      <c r="P128" s="7">
        <v>0</v>
      </c>
    </row>
    <row r="129" spans="1:16" ht="29.1" customHeight="1" thickBot="1" x14ac:dyDescent="0.25">
      <c r="A129" s="10">
        <v>20820695200502</v>
      </c>
      <c r="B129" s="2" t="s">
        <v>38</v>
      </c>
      <c r="C129" s="7">
        <v>0</v>
      </c>
      <c r="D129" s="5">
        <v>2436162985.04</v>
      </c>
      <c r="E129" s="7">
        <v>0</v>
      </c>
      <c r="F129" s="7">
        <v>0</v>
      </c>
      <c r="G129" s="7">
        <v>0</v>
      </c>
      <c r="H129" s="5">
        <v>2436162985.04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5">
        <v>2436162985.04</v>
      </c>
      <c r="O129" s="5">
        <v>2436162985.04</v>
      </c>
      <c r="P129" s="7">
        <v>0</v>
      </c>
    </row>
    <row r="130" spans="1:16" ht="29.1" customHeight="1" thickBot="1" x14ac:dyDescent="0.25">
      <c r="A130" s="10">
        <v>2082069520050200</v>
      </c>
      <c r="B130" s="2" t="s">
        <v>62</v>
      </c>
      <c r="C130" s="7">
        <v>0</v>
      </c>
      <c r="D130" s="5">
        <v>2436162985.04</v>
      </c>
      <c r="E130" s="7">
        <v>0</v>
      </c>
      <c r="F130" s="7">
        <v>0</v>
      </c>
      <c r="G130" s="7">
        <v>0</v>
      </c>
      <c r="H130" s="5">
        <v>2436162985.04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5">
        <v>2436162985.04</v>
      </c>
      <c r="O130" s="5">
        <v>2436162985.04</v>
      </c>
      <c r="P130" s="7">
        <v>0</v>
      </c>
    </row>
    <row r="131" spans="1:16" ht="29.1" customHeight="1" thickBot="1" x14ac:dyDescent="0.25">
      <c r="A131" s="10">
        <v>2082069520050600</v>
      </c>
      <c r="B131" s="2" t="s">
        <v>63</v>
      </c>
      <c r="C131" s="7">
        <v>0</v>
      </c>
      <c r="D131" s="5">
        <v>196508351.46000001</v>
      </c>
      <c r="E131" s="7">
        <v>0</v>
      </c>
      <c r="F131" s="7">
        <v>0</v>
      </c>
      <c r="G131" s="7">
        <v>0</v>
      </c>
      <c r="H131" s="5">
        <v>196508351.46000001</v>
      </c>
      <c r="I131" s="7">
        <v>0</v>
      </c>
      <c r="J131" s="5">
        <v>180515147</v>
      </c>
      <c r="K131" s="7">
        <v>0</v>
      </c>
      <c r="L131" s="7">
        <v>0</v>
      </c>
      <c r="M131" s="7">
        <v>0</v>
      </c>
      <c r="N131" s="5">
        <v>15993204.460000001</v>
      </c>
      <c r="O131" s="5">
        <v>15993204.460000001</v>
      </c>
      <c r="P131" s="7">
        <v>0</v>
      </c>
    </row>
    <row r="132" spans="1:16" ht="29.1" customHeight="1" thickBot="1" x14ac:dyDescent="0.25">
      <c r="A132" s="11">
        <v>2083</v>
      </c>
      <c r="B132" s="12" t="s">
        <v>64</v>
      </c>
      <c r="C132" s="14">
        <v>0</v>
      </c>
      <c r="D132" s="13">
        <v>447445436</v>
      </c>
      <c r="E132" s="14">
        <v>0</v>
      </c>
      <c r="F132" s="13">
        <v>390857586</v>
      </c>
      <c r="G132" s="13">
        <v>390857586</v>
      </c>
      <c r="H132" s="13">
        <v>447445436</v>
      </c>
      <c r="I132" s="13">
        <v>446587850</v>
      </c>
      <c r="J132" s="14">
        <v>0</v>
      </c>
      <c r="K132" s="14">
        <v>0</v>
      </c>
      <c r="L132" s="14">
        <v>0</v>
      </c>
      <c r="M132" s="14">
        <v>0</v>
      </c>
      <c r="N132" s="13">
        <v>447445436</v>
      </c>
      <c r="O132" s="13">
        <v>857586</v>
      </c>
      <c r="P132" s="14">
        <v>0</v>
      </c>
    </row>
    <row r="133" spans="1:16" ht="29.1" customHeight="1" thickBot="1" x14ac:dyDescent="0.25">
      <c r="A133" s="9">
        <v>208306</v>
      </c>
      <c r="B133" s="3" t="s">
        <v>65</v>
      </c>
      <c r="C133" s="8">
        <v>0</v>
      </c>
      <c r="D133" s="6">
        <v>447445436</v>
      </c>
      <c r="E133" s="8">
        <v>0</v>
      </c>
      <c r="F133" s="6">
        <v>390857586</v>
      </c>
      <c r="G133" s="6">
        <v>390857586</v>
      </c>
      <c r="H133" s="6">
        <v>447445436</v>
      </c>
      <c r="I133" s="6">
        <v>446587850</v>
      </c>
      <c r="J133" s="8">
        <v>0</v>
      </c>
      <c r="K133" s="8">
        <v>0</v>
      </c>
      <c r="L133" s="8">
        <v>0</v>
      </c>
      <c r="M133" s="8">
        <v>0</v>
      </c>
      <c r="N133" s="6">
        <v>447445436</v>
      </c>
      <c r="O133" s="6">
        <v>857586</v>
      </c>
      <c r="P133" s="8">
        <v>0</v>
      </c>
    </row>
    <row r="134" spans="1:16" ht="29.1" customHeight="1" thickBot="1" x14ac:dyDescent="0.25">
      <c r="A134" s="9">
        <v>2083062</v>
      </c>
      <c r="B134" s="3" t="s">
        <v>66</v>
      </c>
      <c r="C134" s="8">
        <v>0</v>
      </c>
      <c r="D134" s="8">
        <v>0</v>
      </c>
      <c r="E134" s="8">
        <v>0</v>
      </c>
      <c r="F134" s="6">
        <v>390857586</v>
      </c>
      <c r="G134" s="8">
        <v>0</v>
      </c>
      <c r="H134" s="6">
        <v>390857586</v>
      </c>
      <c r="I134" s="6">
        <v>390000000</v>
      </c>
      <c r="J134" s="8">
        <v>0</v>
      </c>
      <c r="K134" s="8">
        <v>0</v>
      </c>
      <c r="L134" s="8">
        <v>0</v>
      </c>
      <c r="M134" s="8">
        <v>0</v>
      </c>
      <c r="N134" s="6">
        <v>390857586</v>
      </c>
      <c r="O134" s="6">
        <v>857586</v>
      </c>
      <c r="P134" s="8">
        <v>0</v>
      </c>
    </row>
    <row r="135" spans="1:16" ht="29.1" customHeight="1" thickBot="1" x14ac:dyDescent="0.25">
      <c r="A135" s="10">
        <v>2083062002050200</v>
      </c>
      <c r="B135" s="2" t="s">
        <v>67</v>
      </c>
      <c r="C135" s="7">
        <v>0</v>
      </c>
      <c r="D135" s="7">
        <v>0</v>
      </c>
      <c r="E135" s="7">
        <v>0</v>
      </c>
      <c r="F135" s="5">
        <v>390857586</v>
      </c>
      <c r="G135" s="7">
        <v>0</v>
      </c>
      <c r="H135" s="5">
        <v>390857586</v>
      </c>
      <c r="I135" s="5">
        <v>390000000</v>
      </c>
      <c r="J135" s="7">
        <v>0</v>
      </c>
      <c r="K135" s="7">
        <v>0</v>
      </c>
      <c r="L135" s="7">
        <v>0</v>
      </c>
      <c r="M135" s="7">
        <v>0</v>
      </c>
      <c r="N135" s="5">
        <v>390857586</v>
      </c>
      <c r="O135" s="5">
        <v>857586</v>
      </c>
      <c r="P135" s="7">
        <v>0</v>
      </c>
    </row>
    <row r="136" spans="1:16" ht="29.1" customHeight="1" thickBot="1" x14ac:dyDescent="0.25">
      <c r="A136" s="9">
        <v>20830695</v>
      </c>
      <c r="B136" s="3" t="s">
        <v>68</v>
      </c>
      <c r="C136" s="8">
        <v>0</v>
      </c>
      <c r="D136" s="6">
        <v>447445436</v>
      </c>
      <c r="E136" s="8">
        <v>0</v>
      </c>
      <c r="F136" s="8">
        <v>0</v>
      </c>
      <c r="G136" s="6">
        <v>390857586</v>
      </c>
      <c r="H136" s="6">
        <v>56587850</v>
      </c>
      <c r="I136" s="6">
        <v>56587850</v>
      </c>
      <c r="J136" s="8">
        <v>0</v>
      </c>
      <c r="K136" s="8">
        <v>0</v>
      </c>
      <c r="L136" s="8">
        <v>0</v>
      </c>
      <c r="M136" s="8">
        <v>0</v>
      </c>
      <c r="N136" s="6">
        <v>56587850</v>
      </c>
      <c r="O136" s="8">
        <v>0</v>
      </c>
      <c r="P136" s="8">
        <v>0</v>
      </c>
    </row>
    <row r="137" spans="1:16" ht="29.1" customHeight="1" thickBot="1" x14ac:dyDescent="0.25">
      <c r="A137" s="9">
        <v>2083069502</v>
      </c>
      <c r="B137" s="3" t="s">
        <v>69</v>
      </c>
      <c r="C137" s="8">
        <v>0</v>
      </c>
      <c r="D137" s="6">
        <v>447445436</v>
      </c>
      <c r="E137" s="8">
        <v>0</v>
      </c>
      <c r="F137" s="8">
        <v>0</v>
      </c>
      <c r="G137" s="6">
        <v>390857586</v>
      </c>
      <c r="H137" s="6">
        <v>56587850</v>
      </c>
      <c r="I137" s="6">
        <v>56587850</v>
      </c>
      <c r="J137" s="8">
        <v>0</v>
      </c>
      <c r="K137" s="8">
        <v>0</v>
      </c>
      <c r="L137" s="8">
        <v>0</v>
      </c>
      <c r="M137" s="8">
        <v>0</v>
      </c>
      <c r="N137" s="6">
        <v>56587850</v>
      </c>
      <c r="O137" s="8">
        <v>0</v>
      </c>
      <c r="P137" s="8">
        <v>0</v>
      </c>
    </row>
    <row r="138" spans="1:16" ht="29.1" customHeight="1" thickBot="1" x14ac:dyDescent="0.25">
      <c r="A138" s="9">
        <v>208306950205</v>
      </c>
      <c r="B138" s="3" t="s">
        <v>70</v>
      </c>
      <c r="C138" s="8">
        <v>0</v>
      </c>
      <c r="D138" s="6">
        <v>447445436</v>
      </c>
      <c r="E138" s="8">
        <v>0</v>
      </c>
      <c r="F138" s="8">
        <v>0</v>
      </c>
      <c r="G138" s="6">
        <v>390857586</v>
      </c>
      <c r="H138" s="6">
        <v>56587850</v>
      </c>
      <c r="I138" s="6">
        <v>56587850</v>
      </c>
      <c r="J138" s="8">
        <v>0</v>
      </c>
      <c r="K138" s="8">
        <v>0</v>
      </c>
      <c r="L138" s="8">
        <v>0</v>
      </c>
      <c r="M138" s="8">
        <v>0</v>
      </c>
      <c r="N138" s="6">
        <v>56587850</v>
      </c>
      <c r="O138" s="8">
        <v>0</v>
      </c>
      <c r="P138" s="8">
        <v>0</v>
      </c>
    </row>
    <row r="139" spans="1:16" ht="29.1" customHeight="1" thickBot="1" x14ac:dyDescent="0.25">
      <c r="A139" s="9">
        <v>20830695020501</v>
      </c>
      <c r="B139" s="3" t="s">
        <v>71</v>
      </c>
      <c r="C139" s="8">
        <v>0</v>
      </c>
      <c r="D139" s="6">
        <v>220000000</v>
      </c>
      <c r="E139" s="8">
        <v>0</v>
      </c>
      <c r="F139" s="8">
        <v>0</v>
      </c>
      <c r="G139" s="6">
        <v>163412150</v>
      </c>
      <c r="H139" s="6">
        <v>56587850</v>
      </c>
      <c r="I139" s="6">
        <v>56587850</v>
      </c>
      <c r="J139" s="8">
        <v>0</v>
      </c>
      <c r="K139" s="8">
        <v>0</v>
      </c>
      <c r="L139" s="8">
        <v>0</v>
      </c>
      <c r="M139" s="8">
        <v>0</v>
      </c>
      <c r="N139" s="6">
        <v>56587850</v>
      </c>
      <c r="O139" s="8">
        <v>0</v>
      </c>
      <c r="P139" s="8">
        <v>0</v>
      </c>
    </row>
    <row r="140" spans="1:16" ht="29.1" customHeight="1" thickBot="1" x14ac:dyDescent="0.25">
      <c r="A140" s="10">
        <v>2083069502050100</v>
      </c>
      <c r="B140" s="2" t="s">
        <v>25</v>
      </c>
      <c r="C140" s="7">
        <v>0</v>
      </c>
      <c r="D140" s="5">
        <v>220000000</v>
      </c>
      <c r="E140" s="7">
        <v>0</v>
      </c>
      <c r="F140" s="7">
        <v>0</v>
      </c>
      <c r="G140" s="5">
        <v>163412150</v>
      </c>
      <c r="H140" s="5">
        <v>56587850</v>
      </c>
      <c r="I140" s="5">
        <v>56587850</v>
      </c>
      <c r="J140" s="7">
        <v>0</v>
      </c>
      <c r="K140" s="7">
        <v>0</v>
      </c>
      <c r="L140" s="7">
        <v>0</v>
      </c>
      <c r="M140" s="7">
        <v>0</v>
      </c>
      <c r="N140" s="5">
        <v>56587850</v>
      </c>
      <c r="O140" s="7">
        <v>0</v>
      </c>
      <c r="P140" s="7">
        <v>0</v>
      </c>
    </row>
    <row r="141" spans="1:16" ht="29.1" customHeight="1" thickBot="1" x14ac:dyDescent="0.25">
      <c r="A141" s="9">
        <v>20830695020506</v>
      </c>
      <c r="B141" s="3" t="s">
        <v>72</v>
      </c>
      <c r="C141" s="8">
        <v>0</v>
      </c>
      <c r="D141" s="6">
        <v>227445436</v>
      </c>
      <c r="E141" s="8">
        <v>0</v>
      </c>
      <c r="F141" s="8">
        <v>0</v>
      </c>
      <c r="G141" s="6">
        <v>227445436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9.1" customHeight="1" thickBot="1" x14ac:dyDescent="0.25">
      <c r="A142" s="10">
        <v>2083069502050600</v>
      </c>
      <c r="B142" s="2" t="s">
        <v>73</v>
      </c>
      <c r="C142" s="7">
        <v>0</v>
      </c>
      <c r="D142" s="5">
        <v>227445436</v>
      </c>
      <c r="E142" s="7">
        <v>0</v>
      </c>
      <c r="F142" s="7">
        <v>0</v>
      </c>
      <c r="G142" s="5">
        <v>227445436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</row>
    <row r="143" spans="1:16" ht="29.1" customHeight="1" thickBot="1" x14ac:dyDescent="0.25">
      <c r="A143" s="11">
        <v>2095</v>
      </c>
      <c r="B143" s="12" t="s">
        <v>74</v>
      </c>
      <c r="C143" s="13">
        <v>51830000</v>
      </c>
      <c r="D143" s="14">
        <v>0</v>
      </c>
      <c r="E143" s="14">
        <v>0</v>
      </c>
      <c r="F143" s="14">
        <v>0</v>
      </c>
      <c r="G143" s="14">
        <v>0</v>
      </c>
      <c r="H143" s="13">
        <v>51830000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3">
        <v>51830000</v>
      </c>
      <c r="O143" s="13">
        <v>51830000</v>
      </c>
      <c r="P143" s="14">
        <v>0</v>
      </c>
    </row>
    <row r="144" spans="1:16" ht="29.1" customHeight="1" thickBot="1" x14ac:dyDescent="0.25">
      <c r="A144" s="9">
        <v>209506</v>
      </c>
      <c r="B144" s="3" t="s">
        <v>21</v>
      </c>
      <c r="C144" s="6">
        <v>51830000</v>
      </c>
      <c r="D144" s="8">
        <v>0</v>
      </c>
      <c r="E144" s="8">
        <v>0</v>
      </c>
      <c r="F144" s="8">
        <v>0</v>
      </c>
      <c r="G144" s="8">
        <v>0</v>
      </c>
      <c r="H144" s="6">
        <v>51830000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6">
        <v>51830000</v>
      </c>
      <c r="O144" s="6">
        <v>51830000</v>
      </c>
      <c r="P144" s="8">
        <v>0</v>
      </c>
    </row>
    <row r="145" spans="1:16" ht="29.1" hidden="1" customHeight="1" thickBot="1" x14ac:dyDescent="0.25">
      <c r="A145" s="9">
        <v>20950620</v>
      </c>
      <c r="B145" s="3" t="s">
        <v>22</v>
      </c>
      <c r="C145" s="6">
        <v>51830000</v>
      </c>
      <c r="D145" s="8">
        <v>0</v>
      </c>
      <c r="E145" s="8">
        <v>0</v>
      </c>
      <c r="F145" s="8">
        <v>0</v>
      </c>
      <c r="G145" s="8">
        <v>0</v>
      </c>
      <c r="H145" s="6">
        <v>51830000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6">
        <v>51830000</v>
      </c>
      <c r="O145" s="6">
        <v>51830000</v>
      </c>
      <c r="P145" s="8">
        <v>0</v>
      </c>
    </row>
    <row r="146" spans="1:16" ht="29.1" hidden="1" customHeight="1" thickBot="1" x14ac:dyDescent="0.25">
      <c r="A146" s="9">
        <v>2095062002</v>
      </c>
      <c r="B146" s="3" t="s">
        <v>23</v>
      </c>
      <c r="C146" s="6">
        <v>51830000</v>
      </c>
      <c r="D146" s="8">
        <v>0</v>
      </c>
      <c r="E146" s="8">
        <v>0</v>
      </c>
      <c r="F146" s="8">
        <v>0</v>
      </c>
      <c r="G146" s="8">
        <v>0</v>
      </c>
      <c r="H146" s="6">
        <v>51830000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6">
        <v>51830000</v>
      </c>
      <c r="O146" s="6">
        <v>51830000</v>
      </c>
      <c r="P146" s="8">
        <v>0</v>
      </c>
    </row>
    <row r="147" spans="1:16" ht="29.1" hidden="1" customHeight="1" thickBot="1" x14ac:dyDescent="0.25">
      <c r="A147" s="9">
        <v>209506200205</v>
      </c>
      <c r="B147" s="3" t="s">
        <v>24</v>
      </c>
      <c r="C147" s="6">
        <v>51830000</v>
      </c>
      <c r="D147" s="8">
        <v>0</v>
      </c>
      <c r="E147" s="8">
        <v>0</v>
      </c>
      <c r="F147" s="8">
        <v>0</v>
      </c>
      <c r="G147" s="8">
        <v>0</v>
      </c>
      <c r="H147" s="6">
        <v>51830000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6">
        <v>51830000</v>
      </c>
      <c r="O147" s="6">
        <v>51830000</v>
      </c>
      <c r="P147" s="8">
        <v>0</v>
      </c>
    </row>
    <row r="148" spans="1:16" ht="29.1" hidden="1" customHeight="1" thickBot="1" x14ac:dyDescent="0.25">
      <c r="A148" s="9">
        <v>20950620020503</v>
      </c>
      <c r="B148" s="3" t="s">
        <v>29</v>
      </c>
      <c r="C148" s="6">
        <v>51830000</v>
      </c>
      <c r="D148" s="8">
        <v>0</v>
      </c>
      <c r="E148" s="8">
        <v>0</v>
      </c>
      <c r="F148" s="8">
        <v>0</v>
      </c>
      <c r="G148" s="8">
        <v>0</v>
      </c>
      <c r="H148" s="6">
        <v>51830000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6">
        <v>51830000</v>
      </c>
      <c r="O148" s="6">
        <v>51830000</v>
      </c>
      <c r="P148" s="8">
        <v>0</v>
      </c>
    </row>
    <row r="149" spans="1:16" ht="29.1" customHeight="1" thickBot="1" x14ac:dyDescent="0.25">
      <c r="A149" s="10">
        <v>2095062002050300</v>
      </c>
      <c r="B149" s="2" t="s">
        <v>75</v>
      </c>
      <c r="C149" s="5">
        <v>51830000</v>
      </c>
      <c r="D149" s="7">
        <v>0</v>
      </c>
      <c r="E149" s="7">
        <v>0</v>
      </c>
      <c r="F149" s="7">
        <v>0</v>
      </c>
      <c r="G149" s="7">
        <v>0</v>
      </c>
      <c r="H149" s="5">
        <v>51830000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5">
        <v>51830000</v>
      </c>
      <c r="O149" s="5">
        <v>51830000</v>
      </c>
      <c r="P149" s="7">
        <v>0</v>
      </c>
    </row>
    <row r="150" spans="1:16" ht="29.1" customHeight="1" thickBot="1" x14ac:dyDescent="0.25">
      <c r="A150" s="11">
        <v>2134</v>
      </c>
      <c r="B150" s="12" t="s">
        <v>76</v>
      </c>
      <c r="C150" s="13">
        <v>1340300000</v>
      </c>
      <c r="D150" s="13">
        <v>897323496.32000005</v>
      </c>
      <c r="E150" s="14">
        <v>0</v>
      </c>
      <c r="F150" s="14">
        <v>0</v>
      </c>
      <c r="G150" s="14">
        <v>0</v>
      </c>
      <c r="H150" s="13">
        <v>2237623496.3200002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3">
        <v>2237623496.3200002</v>
      </c>
      <c r="O150" s="13">
        <v>2237623496.3200002</v>
      </c>
      <c r="P150" s="14">
        <v>0</v>
      </c>
    </row>
    <row r="151" spans="1:16" ht="29.1" customHeight="1" thickBot="1" x14ac:dyDescent="0.25">
      <c r="A151" s="9">
        <v>213406</v>
      </c>
      <c r="B151" s="3" t="s">
        <v>21</v>
      </c>
      <c r="C151" s="6">
        <v>1340300000</v>
      </c>
      <c r="D151" s="6">
        <v>897323496.32000005</v>
      </c>
      <c r="E151" s="8">
        <v>0</v>
      </c>
      <c r="F151" s="8">
        <v>0</v>
      </c>
      <c r="G151" s="8">
        <v>0</v>
      </c>
      <c r="H151" s="6">
        <v>2237623496.3200002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6">
        <v>2237623496.3200002</v>
      </c>
      <c r="O151" s="6">
        <v>2237623496.3200002</v>
      </c>
      <c r="P151" s="8">
        <v>0</v>
      </c>
    </row>
    <row r="152" spans="1:16" ht="29.1" hidden="1" customHeight="1" thickBot="1" x14ac:dyDescent="0.25">
      <c r="A152" s="9">
        <v>21340620</v>
      </c>
      <c r="B152" s="3" t="s">
        <v>22</v>
      </c>
      <c r="C152" s="6">
        <v>1340300000</v>
      </c>
      <c r="D152" s="6">
        <v>897323496.32000005</v>
      </c>
      <c r="E152" s="8">
        <v>0</v>
      </c>
      <c r="F152" s="8">
        <v>0</v>
      </c>
      <c r="G152" s="8">
        <v>0</v>
      </c>
      <c r="H152" s="6">
        <v>2237623496.3200002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6">
        <v>2237623496.3200002</v>
      </c>
      <c r="O152" s="6">
        <v>2237623496.3200002</v>
      </c>
      <c r="P152" s="8">
        <v>0</v>
      </c>
    </row>
    <row r="153" spans="1:16" ht="29.1" hidden="1" customHeight="1" thickBot="1" x14ac:dyDescent="0.25">
      <c r="A153" s="9">
        <v>2134062002</v>
      </c>
      <c r="B153" s="3" t="s">
        <v>23</v>
      </c>
      <c r="C153" s="6">
        <v>1340300000</v>
      </c>
      <c r="D153" s="6">
        <v>897323496.32000005</v>
      </c>
      <c r="E153" s="8">
        <v>0</v>
      </c>
      <c r="F153" s="8">
        <v>0</v>
      </c>
      <c r="G153" s="8">
        <v>0</v>
      </c>
      <c r="H153" s="6">
        <v>2237623496.3200002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6">
        <v>2237623496.3200002</v>
      </c>
      <c r="O153" s="6">
        <v>2237623496.3200002</v>
      </c>
      <c r="P153" s="8">
        <v>0</v>
      </c>
    </row>
    <row r="154" spans="1:16" ht="29.1" hidden="1" customHeight="1" thickBot="1" x14ac:dyDescent="0.25">
      <c r="A154" s="9">
        <v>213406200205</v>
      </c>
      <c r="B154" s="3" t="s">
        <v>24</v>
      </c>
      <c r="C154" s="6">
        <v>1340300000</v>
      </c>
      <c r="D154" s="6">
        <v>897323496.32000005</v>
      </c>
      <c r="E154" s="8">
        <v>0</v>
      </c>
      <c r="F154" s="8">
        <v>0</v>
      </c>
      <c r="G154" s="8">
        <v>0</v>
      </c>
      <c r="H154" s="6">
        <v>2237623496.3200002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6">
        <v>2237623496.3200002</v>
      </c>
      <c r="O154" s="6">
        <v>2237623496.3200002</v>
      </c>
      <c r="P154" s="8">
        <v>0</v>
      </c>
    </row>
    <row r="155" spans="1:16" ht="29.1" hidden="1" customHeight="1" thickBot="1" x14ac:dyDescent="0.25">
      <c r="A155" s="9">
        <v>21340620020506</v>
      </c>
      <c r="B155" s="3" t="s">
        <v>39</v>
      </c>
      <c r="C155" s="6">
        <v>1340300000</v>
      </c>
      <c r="D155" s="6">
        <v>897323496.32000005</v>
      </c>
      <c r="E155" s="8">
        <v>0</v>
      </c>
      <c r="F155" s="8">
        <v>0</v>
      </c>
      <c r="G155" s="8">
        <v>0</v>
      </c>
      <c r="H155" s="6">
        <v>2237623496.3200002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6">
        <v>2237623496.3200002</v>
      </c>
      <c r="O155" s="6">
        <v>2237623496.3200002</v>
      </c>
      <c r="P155" s="8">
        <v>0</v>
      </c>
    </row>
    <row r="156" spans="1:16" ht="29.1" customHeight="1" thickBot="1" x14ac:dyDescent="0.25">
      <c r="A156" s="10">
        <v>2134062002050600</v>
      </c>
      <c r="B156" s="2" t="s">
        <v>39</v>
      </c>
      <c r="C156" s="5">
        <v>1340300000</v>
      </c>
      <c r="D156" s="5">
        <v>897323496.32000005</v>
      </c>
      <c r="E156" s="7">
        <v>0</v>
      </c>
      <c r="F156" s="7">
        <v>0</v>
      </c>
      <c r="G156" s="7">
        <v>0</v>
      </c>
      <c r="H156" s="5">
        <v>2237623496.3200002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5">
        <v>2237623496.3200002</v>
      </c>
      <c r="O156" s="5">
        <v>2237623496.3200002</v>
      </c>
      <c r="P156" s="7">
        <v>0</v>
      </c>
    </row>
    <row r="158" spans="1:16" ht="13.5" thickBot="1" x14ac:dyDescent="0.25"/>
    <row r="159" spans="1:16" ht="25.5" x14ac:dyDescent="0.25">
      <c r="A159" s="172"/>
      <c r="B159" s="170" t="s">
        <v>215</v>
      </c>
      <c r="C159" s="157" t="s">
        <v>5</v>
      </c>
      <c r="D159" s="158" t="s">
        <v>6</v>
      </c>
      <c r="E159" s="158" t="s">
        <v>7</v>
      </c>
      <c r="F159" s="158" t="s">
        <v>8</v>
      </c>
      <c r="G159" s="158" t="s">
        <v>9</v>
      </c>
      <c r="H159" s="161" t="s">
        <v>10</v>
      </c>
      <c r="I159" s="158" t="s">
        <v>11</v>
      </c>
      <c r="J159" s="174" t="s">
        <v>12</v>
      </c>
      <c r="K159" s="158" t="s">
        <v>13</v>
      </c>
      <c r="L159" s="158" t="s">
        <v>14</v>
      </c>
      <c r="M159" s="158" t="s">
        <v>15</v>
      </c>
      <c r="N159" s="161" t="s">
        <v>16</v>
      </c>
      <c r="O159" s="161" t="s">
        <v>17</v>
      </c>
      <c r="P159" s="158" t="s">
        <v>18</v>
      </c>
    </row>
    <row r="160" spans="1:16" x14ac:dyDescent="0.2">
      <c r="A160" s="172" t="s">
        <v>220</v>
      </c>
      <c r="B160" s="171" t="s">
        <v>211</v>
      </c>
      <c r="C160" s="160">
        <f>C10</f>
        <v>4740282439</v>
      </c>
      <c r="D160" s="160">
        <f t="shared" ref="D160:P160" si="20">D10</f>
        <v>1218878918.3500001</v>
      </c>
      <c r="E160" s="160">
        <f t="shared" si="20"/>
        <v>1628611013</v>
      </c>
      <c r="F160" s="160">
        <f t="shared" si="20"/>
        <v>291196207</v>
      </c>
      <c r="G160" s="160">
        <f t="shared" si="20"/>
        <v>291196207</v>
      </c>
      <c r="H160" s="162">
        <f t="shared" si="20"/>
        <v>4330550344.3500004</v>
      </c>
      <c r="I160" s="160">
        <f t="shared" si="20"/>
        <v>755126111.28000009</v>
      </c>
      <c r="J160" s="173">
        <f t="shared" si="20"/>
        <v>3189177207.5999999</v>
      </c>
      <c r="K160" s="160">
        <f t="shared" si="20"/>
        <v>70486667.329999998</v>
      </c>
      <c r="L160" s="160">
        <f t="shared" si="20"/>
        <v>1997475859.1600001</v>
      </c>
      <c r="M160" s="160">
        <f t="shared" si="20"/>
        <v>1997475859.1600001</v>
      </c>
      <c r="N160" s="162">
        <f t="shared" si="20"/>
        <v>1211859804.0799999</v>
      </c>
      <c r="O160" s="162">
        <f t="shared" si="20"/>
        <v>456733692.80000001</v>
      </c>
      <c r="P160" s="160">
        <f t="shared" si="20"/>
        <v>0</v>
      </c>
    </row>
    <row r="161" spans="1:16" x14ac:dyDescent="0.2">
      <c r="A161" s="172" t="s">
        <v>221</v>
      </c>
      <c r="B161" s="171" t="s">
        <v>213</v>
      </c>
      <c r="C161" s="160">
        <f>C42</f>
        <v>285613000</v>
      </c>
      <c r="D161" s="160">
        <f t="shared" ref="D161:P161" si="21">D42</f>
        <v>0</v>
      </c>
      <c r="E161" s="160">
        <f t="shared" si="21"/>
        <v>0</v>
      </c>
      <c r="F161" s="160">
        <f t="shared" si="21"/>
        <v>367410066</v>
      </c>
      <c r="G161" s="160">
        <f t="shared" si="21"/>
        <v>0</v>
      </c>
      <c r="H161" s="162">
        <f t="shared" si="21"/>
        <v>653023066</v>
      </c>
      <c r="I161" s="160">
        <f t="shared" si="21"/>
        <v>0</v>
      </c>
      <c r="J161" s="173">
        <f t="shared" si="21"/>
        <v>0</v>
      </c>
      <c r="K161" s="160">
        <f t="shared" si="21"/>
        <v>0</v>
      </c>
      <c r="L161" s="160">
        <f t="shared" si="21"/>
        <v>0</v>
      </c>
      <c r="M161" s="160">
        <f t="shared" si="21"/>
        <v>0</v>
      </c>
      <c r="N161" s="162">
        <f t="shared" si="21"/>
        <v>653023066</v>
      </c>
      <c r="O161" s="162">
        <f t="shared" si="21"/>
        <v>653023066</v>
      </c>
      <c r="P161" s="160">
        <f t="shared" si="21"/>
        <v>0</v>
      </c>
    </row>
    <row r="162" spans="1:16" x14ac:dyDescent="0.2">
      <c r="A162" s="172" t="s">
        <v>223</v>
      </c>
      <c r="B162" s="171" t="s">
        <v>214</v>
      </c>
      <c r="C162" s="160">
        <f>C49</f>
        <v>896073000</v>
      </c>
      <c r="D162" s="160">
        <f t="shared" ref="D162:P162" si="22">D49</f>
        <v>367410066</v>
      </c>
      <c r="E162" s="160">
        <f t="shared" si="22"/>
        <v>0</v>
      </c>
      <c r="F162" s="160">
        <f t="shared" si="22"/>
        <v>0</v>
      </c>
      <c r="G162" s="160">
        <f t="shared" si="22"/>
        <v>367410066</v>
      </c>
      <c r="H162" s="162">
        <f t="shared" si="22"/>
        <v>896073000</v>
      </c>
      <c r="I162" s="160">
        <f t="shared" si="22"/>
        <v>0</v>
      </c>
      <c r="J162" s="173">
        <f t="shared" si="22"/>
        <v>0</v>
      </c>
      <c r="K162" s="160">
        <f t="shared" si="22"/>
        <v>0</v>
      </c>
      <c r="L162" s="160">
        <f t="shared" si="22"/>
        <v>0</v>
      </c>
      <c r="M162" s="160">
        <f t="shared" si="22"/>
        <v>0</v>
      </c>
      <c r="N162" s="162">
        <f t="shared" si="22"/>
        <v>896073000</v>
      </c>
      <c r="O162" s="162">
        <f t="shared" si="22"/>
        <v>896073000</v>
      </c>
      <c r="P162" s="160">
        <f t="shared" si="22"/>
        <v>0</v>
      </c>
    </row>
    <row r="163" spans="1:16" x14ac:dyDescent="0.2">
      <c r="A163" s="172" t="s">
        <v>224</v>
      </c>
      <c r="B163" s="171" t="s">
        <v>235</v>
      </c>
      <c r="C163" s="160">
        <f>C57</f>
        <v>271388987</v>
      </c>
      <c r="D163" s="160">
        <f t="shared" ref="D163:P163" si="23">D57</f>
        <v>0</v>
      </c>
      <c r="E163" s="160">
        <f t="shared" si="23"/>
        <v>271388987</v>
      </c>
      <c r="F163" s="160">
        <f t="shared" si="23"/>
        <v>0</v>
      </c>
      <c r="G163" s="160">
        <f t="shared" si="23"/>
        <v>0</v>
      </c>
      <c r="H163" s="162">
        <f t="shared" si="23"/>
        <v>0</v>
      </c>
      <c r="I163" s="160">
        <f t="shared" si="23"/>
        <v>0</v>
      </c>
      <c r="J163" s="173">
        <f t="shared" si="23"/>
        <v>0</v>
      </c>
      <c r="K163" s="160">
        <f t="shared" si="23"/>
        <v>0</v>
      </c>
      <c r="L163" s="160">
        <f t="shared" si="23"/>
        <v>0</v>
      </c>
      <c r="M163" s="160">
        <f t="shared" si="23"/>
        <v>0</v>
      </c>
      <c r="N163" s="162">
        <f t="shared" si="23"/>
        <v>0</v>
      </c>
      <c r="O163" s="162">
        <f t="shared" si="23"/>
        <v>0</v>
      </c>
      <c r="P163" s="160">
        <f t="shared" si="23"/>
        <v>0</v>
      </c>
    </row>
    <row r="164" spans="1:16" x14ac:dyDescent="0.2">
      <c r="A164" s="172" t="s">
        <v>225</v>
      </c>
      <c r="B164" s="171" t="s">
        <v>212</v>
      </c>
      <c r="C164" s="160">
        <f>C64</f>
        <v>2138433101</v>
      </c>
      <c r="D164" s="160">
        <f t="shared" ref="D164:P164" si="24">D64</f>
        <v>1073842062.77</v>
      </c>
      <c r="E164" s="160">
        <f t="shared" si="24"/>
        <v>100000000</v>
      </c>
      <c r="F164" s="160">
        <f t="shared" si="24"/>
        <v>505000000</v>
      </c>
      <c r="G164" s="160">
        <f t="shared" si="24"/>
        <v>505000000</v>
      </c>
      <c r="H164" s="162">
        <f t="shared" si="24"/>
        <v>3112275163.77</v>
      </c>
      <c r="I164" s="160">
        <f t="shared" si="24"/>
        <v>1007592690</v>
      </c>
      <c r="J164" s="173">
        <f t="shared" si="24"/>
        <v>1086023474</v>
      </c>
      <c r="K164" s="160">
        <f t="shared" si="24"/>
        <v>6440000</v>
      </c>
      <c r="L164" s="160">
        <f t="shared" si="24"/>
        <v>193328103</v>
      </c>
      <c r="M164" s="160">
        <f t="shared" si="24"/>
        <v>193328103</v>
      </c>
      <c r="N164" s="162">
        <f t="shared" si="24"/>
        <v>2032691689.77</v>
      </c>
      <c r="O164" s="162">
        <f t="shared" si="24"/>
        <v>1025098999.7700001</v>
      </c>
      <c r="P164" s="160">
        <f t="shared" si="24"/>
        <v>0</v>
      </c>
    </row>
    <row r="165" spans="1:16" x14ac:dyDescent="0.2">
      <c r="A165" s="172" t="s">
        <v>229</v>
      </c>
      <c r="B165" s="171" t="s">
        <v>218</v>
      </c>
      <c r="C165" s="160">
        <f>C93</f>
        <v>101630000</v>
      </c>
      <c r="D165" s="160">
        <f t="shared" ref="D165:P165" si="25">D93</f>
        <v>0</v>
      </c>
      <c r="E165" s="160">
        <f t="shared" si="25"/>
        <v>0</v>
      </c>
      <c r="F165" s="160">
        <f t="shared" si="25"/>
        <v>0</v>
      </c>
      <c r="G165" s="160">
        <f t="shared" si="25"/>
        <v>0</v>
      </c>
      <c r="H165" s="162">
        <f t="shared" si="25"/>
        <v>101630000</v>
      </c>
      <c r="I165" s="160">
        <f t="shared" si="25"/>
        <v>0</v>
      </c>
      <c r="J165" s="173">
        <f t="shared" si="25"/>
        <v>0</v>
      </c>
      <c r="K165" s="160">
        <f t="shared" si="25"/>
        <v>0</v>
      </c>
      <c r="L165" s="160">
        <f t="shared" si="25"/>
        <v>0</v>
      </c>
      <c r="M165" s="160">
        <f t="shared" si="25"/>
        <v>0</v>
      </c>
      <c r="N165" s="162">
        <f t="shared" si="25"/>
        <v>101630000</v>
      </c>
      <c r="O165" s="162">
        <f t="shared" si="25"/>
        <v>101630000</v>
      </c>
      <c r="P165" s="160">
        <f t="shared" si="25"/>
        <v>0</v>
      </c>
    </row>
    <row r="166" spans="1:16" x14ac:dyDescent="0.2">
      <c r="A166" s="172" t="s">
        <v>230</v>
      </c>
      <c r="B166" s="171" t="s">
        <v>231</v>
      </c>
      <c r="C166" s="160">
        <f>C100</f>
        <v>21940920</v>
      </c>
      <c r="D166" s="160">
        <f t="shared" ref="D166:P166" si="26">D100</f>
        <v>0</v>
      </c>
      <c r="E166" s="160">
        <f t="shared" si="26"/>
        <v>0</v>
      </c>
      <c r="F166" s="160">
        <f t="shared" si="26"/>
        <v>0</v>
      </c>
      <c r="G166" s="160">
        <f t="shared" si="26"/>
        <v>0</v>
      </c>
      <c r="H166" s="162">
        <f t="shared" si="26"/>
        <v>21940920</v>
      </c>
      <c r="I166" s="160">
        <f t="shared" si="26"/>
        <v>0</v>
      </c>
      <c r="J166" s="173">
        <f t="shared" si="26"/>
        <v>0</v>
      </c>
      <c r="K166" s="160">
        <f t="shared" si="26"/>
        <v>0</v>
      </c>
      <c r="L166" s="160">
        <f t="shared" si="26"/>
        <v>0</v>
      </c>
      <c r="M166" s="160">
        <f t="shared" si="26"/>
        <v>0</v>
      </c>
      <c r="N166" s="162">
        <f t="shared" si="26"/>
        <v>21940920</v>
      </c>
      <c r="O166" s="162">
        <f t="shared" si="26"/>
        <v>21940920</v>
      </c>
      <c r="P166" s="160">
        <f t="shared" si="26"/>
        <v>0</v>
      </c>
    </row>
    <row r="167" spans="1:16" x14ac:dyDescent="0.2">
      <c r="A167" s="172" t="s">
        <v>227</v>
      </c>
      <c r="B167" s="171" t="s">
        <v>217</v>
      </c>
      <c r="C167" s="160">
        <f>C106</f>
        <v>1958900000</v>
      </c>
      <c r="D167" s="160">
        <f t="shared" ref="D167:P167" si="27">D106</f>
        <v>3395858462.6900001</v>
      </c>
      <c r="E167" s="160">
        <f t="shared" si="27"/>
        <v>0</v>
      </c>
      <c r="F167" s="160">
        <f t="shared" si="27"/>
        <v>341305476</v>
      </c>
      <c r="G167" s="160">
        <f t="shared" si="27"/>
        <v>341305476</v>
      </c>
      <c r="H167" s="162">
        <f t="shared" si="27"/>
        <v>5354758462.6900005</v>
      </c>
      <c r="I167" s="160">
        <f t="shared" si="27"/>
        <v>790158554.41999996</v>
      </c>
      <c r="J167" s="173">
        <f t="shared" si="27"/>
        <v>1101467100.6199999</v>
      </c>
      <c r="K167" s="160">
        <f t="shared" si="27"/>
        <v>18133000</v>
      </c>
      <c r="L167" s="160">
        <f t="shared" si="27"/>
        <v>170938909.32000002</v>
      </c>
      <c r="M167" s="160">
        <f t="shared" si="27"/>
        <v>168938909.32000002</v>
      </c>
      <c r="N167" s="162">
        <f t="shared" si="27"/>
        <v>4271424362.0700002</v>
      </c>
      <c r="O167" s="162">
        <f t="shared" si="27"/>
        <v>3481265807.6499996</v>
      </c>
      <c r="P167" s="160">
        <f t="shared" si="27"/>
        <v>2000000</v>
      </c>
    </row>
    <row r="168" spans="1:16" x14ac:dyDescent="0.2">
      <c r="A168" s="172" t="s">
        <v>228</v>
      </c>
      <c r="B168" s="171" t="s">
        <v>216</v>
      </c>
      <c r="C168" s="159">
        <f>C132</f>
        <v>0</v>
      </c>
      <c r="D168" s="159">
        <f t="shared" ref="D168:P168" si="28">D132</f>
        <v>447445436</v>
      </c>
      <c r="E168" s="159">
        <f t="shared" si="28"/>
        <v>0</v>
      </c>
      <c r="F168" s="159">
        <f t="shared" si="28"/>
        <v>390857586</v>
      </c>
      <c r="G168" s="159">
        <f t="shared" si="28"/>
        <v>390857586</v>
      </c>
      <c r="H168" s="163">
        <f t="shared" si="28"/>
        <v>447445436</v>
      </c>
      <c r="I168" s="159">
        <f t="shared" si="28"/>
        <v>446587850</v>
      </c>
      <c r="J168" s="171">
        <f t="shared" si="28"/>
        <v>0</v>
      </c>
      <c r="K168" s="159">
        <f t="shared" si="28"/>
        <v>0</v>
      </c>
      <c r="L168" s="159">
        <f t="shared" si="28"/>
        <v>0</v>
      </c>
      <c r="M168" s="159">
        <f t="shared" si="28"/>
        <v>0</v>
      </c>
      <c r="N168" s="163">
        <f t="shared" si="28"/>
        <v>447445436</v>
      </c>
      <c r="O168" s="163">
        <f t="shared" si="28"/>
        <v>857586</v>
      </c>
      <c r="P168" s="159">
        <f t="shared" si="28"/>
        <v>0</v>
      </c>
    </row>
    <row r="169" spans="1:16" x14ac:dyDescent="0.2">
      <c r="A169" s="172" t="s">
        <v>226</v>
      </c>
      <c r="B169" s="171" t="s">
        <v>74</v>
      </c>
      <c r="C169" s="160">
        <f>C143</f>
        <v>51830000</v>
      </c>
      <c r="D169" s="160">
        <f t="shared" ref="D169:P169" si="29">D143</f>
        <v>0</v>
      </c>
      <c r="E169" s="160">
        <f t="shared" si="29"/>
        <v>0</v>
      </c>
      <c r="F169" s="160">
        <f t="shared" si="29"/>
        <v>0</v>
      </c>
      <c r="G169" s="160">
        <f t="shared" si="29"/>
        <v>0</v>
      </c>
      <c r="H169" s="162">
        <f t="shared" si="29"/>
        <v>51830000</v>
      </c>
      <c r="I169" s="160">
        <f t="shared" si="29"/>
        <v>0</v>
      </c>
      <c r="J169" s="173">
        <f t="shared" si="29"/>
        <v>0</v>
      </c>
      <c r="K169" s="160">
        <f t="shared" si="29"/>
        <v>0</v>
      </c>
      <c r="L169" s="160">
        <f t="shared" si="29"/>
        <v>0</v>
      </c>
      <c r="M169" s="160">
        <f t="shared" si="29"/>
        <v>0</v>
      </c>
      <c r="N169" s="162">
        <f t="shared" si="29"/>
        <v>51830000</v>
      </c>
      <c r="O169" s="162">
        <f t="shared" si="29"/>
        <v>51830000</v>
      </c>
      <c r="P169" s="160">
        <f t="shared" si="29"/>
        <v>0</v>
      </c>
    </row>
    <row r="170" spans="1:16" x14ac:dyDescent="0.2">
      <c r="A170" s="172" t="s">
        <v>222</v>
      </c>
      <c r="B170" s="171" t="s">
        <v>76</v>
      </c>
      <c r="C170" s="160">
        <f>C150</f>
        <v>1340300000</v>
      </c>
      <c r="D170" s="160">
        <f t="shared" ref="D170:P170" si="30">D150</f>
        <v>897323496.32000005</v>
      </c>
      <c r="E170" s="160">
        <f t="shared" si="30"/>
        <v>0</v>
      </c>
      <c r="F170" s="160">
        <f t="shared" si="30"/>
        <v>0</v>
      </c>
      <c r="G170" s="160">
        <f t="shared" si="30"/>
        <v>0</v>
      </c>
      <c r="H170" s="162">
        <f t="shared" si="30"/>
        <v>2237623496.3200002</v>
      </c>
      <c r="I170" s="160">
        <f t="shared" si="30"/>
        <v>0</v>
      </c>
      <c r="J170" s="173">
        <f t="shared" si="30"/>
        <v>0</v>
      </c>
      <c r="K170" s="160">
        <f t="shared" si="30"/>
        <v>0</v>
      </c>
      <c r="L170" s="160">
        <f t="shared" si="30"/>
        <v>0</v>
      </c>
      <c r="M170" s="160">
        <f t="shared" si="30"/>
        <v>0</v>
      </c>
      <c r="N170" s="162">
        <f t="shared" si="30"/>
        <v>2237623496.3200002</v>
      </c>
      <c r="O170" s="162">
        <f t="shared" si="30"/>
        <v>2237623496.3200002</v>
      </c>
      <c r="P170" s="160">
        <f t="shared" si="30"/>
        <v>0</v>
      </c>
    </row>
    <row r="171" spans="1:16" x14ac:dyDescent="0.2">
      <c r="A171" s="172"/>
      <c r="B171" s="171" t="s">
        <v>219</v>
      </c>
      <c r="C171" s="173">
        <f>SUM(C160:C170)</f>
        <v>11806391447</v>
      </c>
      <c r="D171" s="173">
        <f t="shared" ref="D171:P171" si="31">SUM(D160:D170)</f>
        <v>7400758442.1299992</v>
      </c>
      <c r="E171" s="173">
        <f t="shared" si="31"/>
        <v>2000000000</v>
      </c>
      <c r="F171" s="173">
        <f t="shared" si="31"/>
        <v>1895769335</v>
      </c>
      <c r="G171" s="173">
        <f t="shared" si="31"/>
        <v>1895769335</v>
      </c>
      <c r="H171" s="173">
        <f t="shared" si="31"/>
        <v>17207149889.130001</v>
      </c>
      <c r="I171" s="173">
        <f t="shared" si="31"/>
        <v>2999465205.7000003</v>
      </c>
      <c r="J171" s="173">
        <f t="shared" si="31"/>
        <v>5376667782.2199993</v>
      </c>
      <c r="K171" s="173">
        <f t="shared" si="31"/>
        <v>95059667.329999998</v>
      </c>
      <c r="L171" s="173">
        <f t="shared" si="31"/>
        <v>2361742871.48</v>
      </c>
      <c r="M171" s="173">
        <f t="shared" si="31"/>
        <v>2359742871.48</v>
      </c>
      <c r="N171" s="173">
        <f t="shared" si="31"/>
        <v>11925541774.24</v>
      </c>
      <c r="O171" s="173">
        <f t="shared" si="31"/>
        <v>8926076568.539999</v>
      </c>
      <c r="P171" s="173">
        <f t="shared" si="31"/>
        <v>2000000</v>
      </c>
    </row>
    <row r="172" spans="1:16" x14ac:dyDescent="0.2">
      <c r="A172" s="172"/>
      <c r="B172" s="171"/>
      <c r="C172" s="173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</sheetData>
  <mergeCells count="3">
    <mergeCell ref="A1:P1"/>
    <mergeCell ref="A2:P2"/>
    <mergeCell ref="A3:P3"/>
  </mergeCells>
  <pageMargins left="0.7" right="0.7" top="0.75" bottom="0.75" header="0.3" footer="0.3"/>
  <pageSetup paperSize="177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7"/>
  <sheetViews>
    <sheetView workbookViewId="0">
      <selection activeCell="B1" sqref="A1:Q67"/>
    </sheetView>
  </sheetViews>
  <sheetFormatPr baseColWidth="10" defaultRowHeight="12.75" x14ac:dyDescent="0.2"/>
  <cols>
    <col min="2" max="2" width="16" customWidth="1"/>
    <col min="3" max="3" width="31.5703125" customWidth="1"/>
    <col min="4" max="4" width="18.140625" customWidth="1"/>
    <col min="5" max="8" width="15" hidden="1" customWidth="1"/>
    <col min="9" max="9" width="18.42578125" customWidth="1"/>
    <col min="10" max="10" width="15" customWidth="1"/>
    <col min="11" max="11" width="17.7109375" customWidth="1"/>
    <col min="12" max="12" width="13.85546875" customWidth="1"/>
    <col min="13" max="13" width="16.7109375" customWidth="1"/>
    <col min="14" max="14" width="16.85546875" customWidth="1"/>
    <col min="15" max="15" width="16.7109375" customWidth="1"/>
    <col min="16" max="16" width="16.28515625" customWidth="1"/>
    <col min="17" max="17" width="15" customWidth="1"/>
    <col min="18" max="18" width="13.28515625" bestFit="1" customWidth="1"/>
  </cols>
  <sheetData>
    <row r="1" spans="2:18" x14ac:dyDescent="0.2">
      <c r="B1" s="193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5"/>
    </row>
    <row r="2" spans="2:18" x14ac:dyDescent="0.2">
      <c r="B2" s="196" t="s">
        <v>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8"/>
    </row>
    <row r="3" spans="2:18" ht="13.5" thickBot="1" x14ac:dyDescent="0.25">
      <c r="B3" s="199" t="s">
        <v>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8" ht="26.25" thickBot="1" x14ac:dyDescent="0.25">
      <c r="B4" s="131" t="s">
        <v>3</v>
      </c>
      <c r="C4" s="131" t="s">
        <v>4</v>
      </c>
      <c r="D4" s="131" t="s">
        <v>5</v>
      </c>
      <c r="E4" s="131" t="s">
        <v>6</v>
      </c>
      <c r="F4" s="131" t="s">
        <v>7</v>
      </c>
      <c r="G4" s="131" t="s">
        <v>8</v>
      </c>
      <c r="H4" s="131" t="s">
        <v>9</v>
      </c>
      <c r="I4" s="131" t="s">
        <v>10</v>
      </c>
      <c r="J4" s="131" t="s">
        <v>11</v>
      </c>
      <c r="K4" s="131" t="s">
        <v>12</v>
      </c>
      <c r="L4" s="131" t="s">
        <v>13</v>
      </c>
      <c r="M4" s="131" t="s">
        <v>14</v>
      </c>
      <c r="N4" s="131" t="s">
        <v>15</v>
      </c>
      <c r="O4" s="131" t="s">
        <v>16</v>
      </c>
      <c r="P4" s="131" t="s">
        <v>17</v>
      </c>
      <c r="Q4" s="131" t="s">
        <v>18</v>
      </c>
    </row>
    <row r="5" spans="2:18" ht="13.5" thickBot="1" x14ac:dyDescent="0.25">
      <c r="B5" s="132" t="s">
        <v>77</v>
      </c>
      <c r="C5" s="133" t="s">
        <v>78</v>
      </c>
      <c r="D5" s="134">
        <v>4664979954</v>
      </c>
      <c r="E5" s="134">
        <v>935408466</v>
      </c>
      <c r="F5" s="135">
        <v>0</v>
      </c>
      <c r="G5" s="134">
        <v>60000000</v>
      </c>
      <c r="H5" s="134">
        <v>60000000</v>
      </c>
      <c r="I5" s="134">
        <v>5600388420</v>
      </c>
      <c r="J5" s="134">
        <v>320216847.86000001</v>
      </c>
      <c r="K5" s="134">
        <v>3347737139.9699998</v>
      </c>
      <c r="L5" s="134">
        <v>43311967</v>
      </c>
      <c r="M5" s="134">
        <v>2551372273.29</v>
      </c>
      <c r="N5" s="134">
        <v>2332043940.29</v>
      </c>
      <c r="O5" s="134">
        <v>2295963247.0300002</v>
      </c>
      <c r="P5" s="134">
        <v>1975746399.1700001</v>
      </c>
      <c r="Q5" s="134">
        <v>219328333</v>
      </c>
    </row>
    <row r="6" spans="2:18" ht="26.1" customHeight="1" thickBot="1" x14ac:dyDescent="0.25">
      <c r="B6" s="9" t="s">
        <v>79</v>
      </c>
      <c r="C6" s="3" t="s">
        <v>80</v>
      </c>
      <c r="D6" s="6">
        <f>SUM(D7:D17)</f>
        <v>1508101547</v>
      </c>
      <c r="E6" s="6">
        <f t="shared" ref="E6:Q6" si="0">SUM(E7:E17)</f>
        <v>95408466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1603510013</v>
      </c>
      <c r="J6" s="6">
        <f t="shared" si="0"/>
        <v>0</v>
      </c>
      <c r="K6" s="6">
        <f t="shared" si="0"/>
        <v>891485877</v>
      </c>
      <c r="L6" s="6">
        <f t="shared" si="0"/>
        <v>0</v>
      </c>
      <c r="M6" s="6">
        <f t="shared" si="0"/>
        <v>891485877</v>
      </c>
      <c r="N6" s="6">
        <f t="shared" si="0"/>
        <v>891485877</v>
      </c>
      <c r="O6" s="6">
        <f t="shared" si="0"/>
        <v>712024136</v>
      </c>
      <c r="P6" s="6">
        <f t="shared" si="0"/>
        <v>712024136</v>
      </c>
      <c r="Q6" s="6">
        <f t="shared" si="0"/>
        <v>0</v>
      </c>
    </row>
    <row r="7" spans="2:18" ht="26.1" customHeight="1" thickBot="1" x14ac:dyDescent="0.25">
      <c r="B7" s="10" t="s">
        <v>81</v>
      </c>
      <c r="C7" s="2" t="s">
        <v>82</v>
      </c>
      <c r="D7" s="5">
        <v>234773263</v>
      </c>
      <c r="E7" s="7">
        <v>0</v>
      </c>
      <c r="F7" s="7">
        <v>0</v>
      </c>
      <c r="G7" s="7">
        <v>0</v>
      </c>
      <c r="H7" s="7">
        <v>0</v>
      </c>
      <c r="I7" s="5">
        <v>234773263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5">
        <v>234773263</v>
      </c>
      <c r="P7" s="5">
        <v>234773263</v>
      </c>
      <c r="Q7" s="7">
        <v>0</v>
      </c>
    </row>
    <row r="8" spans="2:18" ht="26.1" customHeight="1" thickBot="1" x14ac:dyDescent="0.25">
      <c r="B8" s="10" t="s">
        <v>83</v>
      </c>
      <c r="C8" s="2" t="s">
        <v>84</v>
      </c>
      <c r="D8" s="5">
        <v>44408138</v>
      </c>
      <c r="E8" s="7">
        <v>0</v>
      </c>
      <c r="F8" s="7">
        <v>0</v>
      </c>
      <c r="G8" s="7">
        <v>0</v>
      </c>
      <c r="H8" s="7">
        <v>0</v>
      </c>
      <c r="I8" s="5">
        <v>44408138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5">
        <v>44408138</v>
      </c>
      <c r="P8" s="5">
        <v>44408138</v>
      </c>
      <c r="Q8" s="7">
        <v>0</v>
      </c>
    </row>
    <row r="9" spans="2:18" ht="26.1" customHeight="1" thickBot="1" x14ac:dyDescent="0.25">
      <c r="B9" s="10" t="s">
        <v>85</v>
      </c>
      <c r="C9" s="2" t="s">
        <v>86</v>
      </c>
      <c r="D9" s="5">
        <v>116631725</v>
      </c>
      <c r="E9" s="7">
        <v>0</v>
      </c>
      <c r="F9" s="7">
        <v>0</v>
      </c>
      <c r="G9" s="7">
        <v>0</v>
      </c>
      <c r="H9" s="7">
        <v>0</v>
      </c>
      <c r="I9" s="5">
        <v>116631725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5">
        <v>116631725</v>
      </c>
      <c r="P9" s="5">
        <v>116631725</v>
      </c>
      <c r="Q9" s="7">
        <v>0</v>
      </c>
    </row>
    <row r="10" spans="2:18" ht="26.1" customHeight="1" thickBot="1" x14ac:dyDescent="0.25">
      <c r="B10" s="10" t="s">
        <v>87</v>
      </c>
      <c r="C10" s="2" t="s">
        <v>88</v>
      </c>
      <c r="D10" s="5">
        <v>13995807</v>
      </c>
      <c r="E10" s="7">
        <v>0</v>
      </c>
      <c r="F10" s="7">
        <v>0</v>
      </c>
      <c r="G10" s="7">
        <v>0</v>
      </c>
      <c r="H10" s="7">
        <v>0</v>
      </c>
      <c r="I10" s="5">
        <v>13995807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5">
        <v>13995807</v>
      </c>
      <c r="P10" s="5">
        <v>13995807</v>
      </c>
      <c r="Q10" s="7">
        <v>0</v>
      </c>
    </row>
    <row r="11" spans="2:18" ht="26.1" customHeight="1" thickBot="1" x14ac:dyDescent="0.25">
      <c r="B11" s="10" t="s">
        <v>89</v>
      </c>
      <c r="C11" s="2" t="s">
        <v>90</v>
      </c>
      <c r="D11" s="5">
        <v>58315862</v>
      </c>
      <c r="E11" s="7">
        <v>0</v>
      </c>
      <c r="F11" s="7">
        <v>0</v>
      </c>
      <c r="G11" s="7">
        <v>0</v>
      </c>
      <c r="H11" s="7">
        <v>0</v>
      </c>
      <c r="I11" s="5">
        <v>58315862</v>
      </c>
      <c r="J11" s="7">
        <v>0</v>
      </c>
      <c r="K11" s="5">
        <v>39535343</v>
      </c>
      <c r="L11" s="7">
        <v>0</v>
      </c>
      <c r="M11" s="5">
        <v>39535343</v>
      </c>
      <c r="N11" s="5">
        <v>39535343</v>
      </c>
      <c r="O11" s="5">
        <v>18780519</v>
      </c>
      <c r="P11" s="5">
        <v>18780519</v>
      </c>
      <c r="Q11" s="7">
        <v>0</v>
      </c>
    </row>
    <row r="12" spans="2:18" ht="26.1" customHeight="1" thickBot="1" x14ac:dyDescent="0.25">
      <c r="B12" s="10" t="s">
        <v>91</v>
      </c>
      <c r="C12" s="2" t="s">
        <v>92</v>
      </c>
      <c r="D12" s="5">
        <v>7775448</v>
      </c>
      <c r="E12" s="7">
        <v>0</v>
      </c>
      <c r="F12" s="7">
        <v>0</v>
      </c>
      <c r="G12" s="7">
        <v>0</v>
      </c>
      <c r="H12" s="7">
        <v>0</v>
      </c>
      <c r="I12" s="5">
        <v>7775448</v>
      </c>
      <c r="J12" s="7">
        <v>0</v>
      </c>
      <c r="K12" s="5">
        <v>3536669</v>
      </c>
      <c r="L12" s="7">
        <v>0</v>
      </c>
      <c r="M12" s="5">
        <v>3536669</v>
      </c>
      <c r="N12" s="5">
        <v>3536669</v>
      </c>
      <c r="O12" s="5">
        <v>4238779</v>
      </c>
      <c r="P12" s="5">
        <v>4238779</v>
      </c>
      <c r="Q12" s="7">
        <v>0</v>
      </c>
    </row>
    <row r="13" spans="2:18" ht="26.1" customHeight="1" thickBot="1" x14ac:dyDescent="0.25">
      <c r="B13" s="10" t="s">
        <v>93</v>
      </c>
      <c r="C13" s="2" t="s">
        <v>94</v>
      </c>
      <c r="D13" s="5">
        <v>77754483</v>
      </c>
      <c r="E13" s="7">
        <v>0</v>
      </c>
      <c r="F13" s="7">
        <v>0</v>
      </c>
      <c r="G13" s="7">
        <v>0</v>
      </c>
      <c r="H13" s="7">
        <v>0</v>
      </c>
      <c r="I13" s="5">
        <v>77754483</v>
      </c>
      <c r="J13" s="7">
        <v>0</v>
      </c>
      <c r="K13" s="5">
        <v>35814907</v>
      </c>
      <c r="L13" s="7">
        <v>0</v>
      </c>
      <c r="M13" s="5">
        <v>35814907</v>
      </c>
      <c r="N13" s="5">
        <v>35814907</v>
      </c>
      <c r="O13" s="5">
        <v>41939576</v>
      </c>
      <c r="P13" s="5">
        <v>41939576</v>
      </c>
      <c r="Q13" s="7">
        <v>0</v>
      </c>
    </row>
    <row r="14" spans="2:18" ht="26.1" customHeight="1" thickBot="1" x14ac:dyDescent="0.25">
      <c r="B14" s="10" t="s">
        <v>95</v>
      </c>
      <c r="C14" s="2" t="s">
        <v>96</v>
      </c>
      <c r="D14" s="5">
        <v>58315862</v>
      </c>
      <c r="E14" s="7">
        <v>0</v>
      </c>
      <c r="F14" s="7">
        <v>0</v>
      </c>
      <c r="G14" s="7">
        <v>0</v>
      </c>
      <c r="H14" s="7">
        <v>0</v>
      </c>
      <c r="I14" s="5">
        <v>58315862</v>
      </c>
      <c r="J14" s="7">
        <v>0</v>
      </c>
      <c r="K14" s="5">
        <v>42099564</v>
      </c>
      <c r="L14" s="7">
        <v>0</v>
      </c>
      <c r="M14" s="5">
        <v>42099564</v>
      </c>
      <c r="N14" s="5">
        <v>42099564</v>
      </c>
      <c r="O14" s="5">
        <v>16216298</v>
      </c>
      <c r="P14" s="5">
        <v>16216298</v>
      </c>
      <c r="Q14" s="7">
        <v>0</v>
      </c>
    </row>
    <row r="15" spans="2:18" ht="26.1" customHeight="1" thickBot="1" x14ac:dyDescent="0.25">
      <c r="B15" s="10" t="s">
        <v>97</v>
      </c>
      <c r="C15" s="2" t="s">
        <v>98</v>
      </c>
      <c r="D15" s="5">
        <v>40821104</v>
      </c>
      <c r="E15" s="7">
        <v>0</v>
      </c>
      <c r="F15" s="7">
        <v>0</v>
      </c>
      <c r="G15" s="7">
        <v>0</v>
      </c>
      <c r="H15" s="7">
        <v>0</v>
      </c>
      <c r="I15" s="5">
        <v>40821104</v>
      </c>
      <c r="J15" s="7">
        <v>0</v>
      </c>
      <c r="K15" s="5">
        <v>14107176</v>
      </c>
      <c r="L15" s="7">
        <v>0</v>
      </c>
      <c r="M15" s="5">
        <v>14107176</v>
      </c>
      <c r="N15" s="5">
        <v>14107176</v>
      </c>
      <c r="O15" s="5">
        <v>26713928</v>
      </c>
      <c r="P15" s="5">
        <v>26713928</v>
      </c>
      <c r="Q15" s="7">
        <v>0</v>
      </c>
    </row>
    <row r="16" spans="2:18" ht="26.1" customHeight="1" thickBot="1" x14ac:dyDescent="0.25">
      <c r="B16" s="10" t="s">
        <v>169</v>
      </c>
      <c r="C16" s="2" t="s">
        <v>170</v>
      </c>
      <c r="D16" s="7">
        <v>0</v>
      </c>
      <c r="E16" s="5">
        <v>95408466</v>
      </c>
      <c r="F16" s="7">
        <v>0</v>
      </c>
      <c r="G16" s="7">
        <v>0</v>
      </c>
      <c r="H16" s="7">
        <v>0</v>
      </c>
      <c r="I16" s="5">
        <v>95408466</v>
      </c>
      <c r="J16" s="7">
        <v>0</v>
      </c>
      <c r="K16" s="5">
        <v>25983000</v>
      </c>
      <c r="L16" s="7">
        <v>0</v>
      </c>
      <c r="M16" s="5">
        <v>25983000</v>
      </c>
      <c r="N16" s="5">
        <v>25983000</v>
      </c>
      <c r="O16" s="5">
        <v>69425466</v>
      </c>
      <c r="P16" s="5">
        <v>69425466</v>
      </c>
      <c r="Q16" s="7">
        <v>0</v>
      </c>
      <c r="R16" s="165"/>
    </row>
    <row r="17" spans="2:18" ht="26.1" customHeight="1" thickBot="1" x14ac:dyDescent="0.25">
      <c r="B17" s="19" t="s">
        <v>171</v>
      </c>
      <c r="C17" s="20" t="s">
        <v>82</v>
      </c>
      <c r="D17" s="21">
        <v>855309855</v>
      </c>
      <c r="E17" s="22">
        <v>0</v>
      </c>
      <c r="F17" s="22">
        <v>0</v>
      </c>
      <c r="G17" s="22">
        <v>0</v>
      </c>
      <c r="H17" s="22">
        <v>0</v>
      </c>
      <c r="I17" s="21">
        <v>855309855</v>
      </c>
      <c r="J17" s="22">
        <v>0</v>
      </c>
      <c r="K17" s="21">
        <v>730409218</v>
      </c>
      <c r="L17" s="22">
        <v>0</v>
      </c>
      <c r="M17" s="21">
        <v>730409218</v>
      </c>
      <c r="N17" s="21">
        <v>730409218</v>
      </c>
      <c r="O17" s="21">
        <v>124900637</v>
      </c>
      <c r="P17" s="21">
        <v>124900637</v>
      </c>
      <c r="Q17" s="22">
        <v>0</v>
      </c>
      <c r="R17" s="165"/>
    </row>
    <row r="18" spans="2:18" ht="26.1" customHeight="1" thickBot="1" x14ac:dyDescent="0.25">
      <c r="B18" s="9" t="s">
        <v>99</v>
      </c>
      <c r="C18" s="3" t="s">
        <v>100</v>
      </c>
      <c r="D18" s="6">
        <f>SUM(D19:D20)</f>
        <v>861539800</v>
      </c>
      <c r="E18" s="6">
        <f t="shared" ref="E18" si="1">SUM(E19:E20)</f>
        <v>680000000</v>
      </c>
      <c r="F18" s="6">
        <f t="shared" ref="F18" si="2">SUM(F19:F20)</f>
        <v>0</v>
      </c>
      <c r="G18" s="6">
        <f t="shared" ref="G18" si="3">SUM(G19:G20)</f>
        <v>60000000</v>
      </c>
      <c r="H18" s="6">
        <f t="shared" ref="H18" si="4">SUM(H19:H20)</f>
        <v>0</v>
      </c>
      <c r="I18" s="6">
        <f t="shared" ref="I18" si="5">SUM(I19:I20)</f>
        <v>1601539800</v>
      </c>
      <c r="J18" s="6">
        <f t="shared" ref="J18" si="6">SUM(J19:J20)</f>
        <v>51673673.670000002</v>
      </c>
      <c r="K18" s="6">
        <f t="shared" ref="K18" si="7">SUM(K19:K20)</f>
        <v>1548604343.8200002</v>
      </c>
      <c r="L18" s="6">
        <f t="shared" ref="L18" si="8">SUM(L19:L20)</f>
        <v>43311967</v>
      </c>
      <c r="M18" s="6">
        <f t="shared" ref="M18" si="9">SUM(M19:M20)</f>
        <v>946384032.33000004</v>
      </c>
      <c r="N18" s="6">
        <f t="shared" ref="N18" si="10">SUM(N19:N20)</f>
        <v>946384032.33000004</v>
      </c>
      <c r="O18" s="6">
        <f t="shared" ref="O18" si="11">SUM(O19:O20)</f>
        <v>96247423.180000007</v>
      </c>
      <c r="P18" s="6">
        <f t="shared" ref="P18" si="12">SUM(P19:P20)</f>
        <v>44573749.509999998</v>
      </c>
      <c r="Q18" s="6">
        <f t="shared" ref="Q18" si="13">SUM(Q19:Q20)</f>
        <v>0</v>
      </c>
    </row>
    <row r="19" spans="2:18" ht="26.1" customHeight="1" thickBot="1" x14ac:dyDescent="0.25">
      <c r="B19" s="10" t="s">
        <v>101</v>
      </c>
      <c r="C19" s="2" t="s">
        <v>102</v>
      </c>
      <c r="D19" s="5">
        <v>861539800</v>
      </c>
      <c r="E19" s="7">
        <v>0</v>
      </c>
      <c r="F19" s="7">
        <v>0</v>
      </c>
      <c r="G19" s="5">
        <v>60000000</v>
      </c>
      <c r="H19" s="7">
        <v>0</v>
      </c>
      <c r="I19" s="5">
        <v>921539800</v>
      </c>
      <c r="J19" s="5">
        <v>9805039.6699999999</v>
      </c>
      <c r="K19" s="5">
        <v>907161010.82000005</v>
      </c>
      <c r="L19" s="7">
        <v>0</v>
      </c>
      <c r="M19" s="5">
        <v>679247999.33000004</v>
      </c>
      <c r="N19" s="5">
        <v>679247999.33000004</v>
      </c>
      <c r="O19" s="5">
        <v>14378789.18</v>
      </c>
      <c r="P19" s="5">
        <v>4573749.51</v>
      </c>
      <c r="Q19" s="7">
        <v>0</v>
      </c>
    </row>
    <row r="20" spans="2:18" ht="26.1" customHeight="1" thickBot="1" x14ac:dyDescent="0.25">
      <c r="B20" s="10" t="s">
        <v>119</v>
      </c>
      <c r="C20" s="2" t="s">
        <v>120</v>
      </c>
      <c r="D20" s="7">
        <v>0</v>
      </c>
      <c r="E20" s="5">
        <v>680000000</v>
      </c>
      <c r="F20" s="7">
        <v>0</v>
      </c>
      <c r="G20" s="7">
        <v>0</v>
      </c>
      <c r="H20" s="7">
        <v>0</v>
      </c>
      <c r="I20" s="5">
        <v>680000000</v>
      </c>
      <c r="J20" s="5">
        <v>41868634</v>
      </c>
      <c r="K20" s="5">
        <v>641443333</v>
      </c>
      <c r="L20" s="5">
        <v>43311967</v>
      </c>
      <c r="M20" s="5">
        <v>267136033</v>
      </c>
      <c r="N20" s="5">
        <v>267136033</v>
      </c>
      <c r="O20" s="5">
        <v>81868634</v>
      </c>
      <c r="P20" s="5">
        <v>40000000</v>
      </c>
      <c r="Q20" s="7">
        <v>0</v>
      </c>
    </row>
    <row r="21" spans="2:18" ht="26.1" customHeight="1" thickBot="1" x14ac:dyDescent="0.25">
      <c r="B21" s="9" t="s">
        <v>103</v>
      </c>
      <c r="C21" s="3" t="s">
        <v>104</v>
      </c>
      <c r="D21" s="6">
        <v>343205179</v>
      </c>
      <c r="E21" s="8">
        <v>0</v>
      </c>
      <c r="F21" s="8">
        <v>0</v>
      </c>
      <c r="G21" s="8">
        <v>0</v>
      </c>
      <c r="H21" s="8">
        <v>0</v>
      </c>
      <c r="I21" s="6">
        <v>343205179</v>
      </c>
      <c r="J21" s="8">
        <v>0</v>
      </c>
      <c r="K21" s="6">
        <v>182807872</v>
      </c>
      <c r="L21" s="8">
        <v>0</v>
      </c>
      <c r="M21" s="6">
        <v>182807872</v>
      </c>
      <c r="N21" s="8">
        <v>0</v>
      </c>
      <c r="O21" s="6">
        <v>160397307</v>
      </c>
      <c r="P21" s="6">
        <v>160397307</v>
      </c>
      <c r="Q21" s="6">
        <v>182807872</v>
      </c>
    </row>
    <row r="22" spans="2:18" ht="26.1" customHeight="1" thickBot="1" x14ac:dyDescent="0.25">
      <c r="B22" s="10" t="s">
        <v>105</v>
      </c>
      <c r="C22" s="2" t="s">
        <v>106</v>
      </c>
      <c r="D22" s="5">
        <v>55983228</v>
      </c>
      <c r="E22" s="7">
        <v>0</v>
      </c>
      <c r="F22" s="7">
        <v>0</v>
      </c>
      <c r="G22" s="7">
        <v>0</v>
      </c>
      <c r="H22" s="7">
        <v>0</v>
      </c>
      <c r="I22" s="5">
        <v>55983228</v>
      </c>
      <c r="J22" s="7">
        <v>0</v>
      </c>
      <c r="K22" s="5">
        <v>29216371</v>
      </c>
      <c r="L22" s="7">
        <v>0</v>
      </c>
      <c r="M22" s="5">
        <v>29216371</v>
      </c>
      <c r="N22" s="7">
        <v>0</v>
      </c>
      <c r="O22" s="5">
        <v>26766857</v>
      </c>
      <c r="P22" s="5">
        <v>26766857</v>
      </c>
      <c r="Q22" s="5">
        <v>29216371</v>
      </c>
    </row>
    <row r="23" spans="2:18" ht="26.1" customHeight="1" thickBot="1" x14ac:dyDescent="0.25">
      <c r="B23" s="10" t="s">
        <v>107</v>
      </c>
      <c r="C23" s="2" t="s">
        <v>108</v>
      </c>
      <c r="D23" s="5">
        <v>111966456</v>
      </c>
      <c r="E23" s="7">
        <v>0</v>
      </c>
      <c r="F23" s="7">
        <v>0</v>
      </c>
      <c r="G23" s="7">
        <v>0</v>
      </c>
      <c r="H23" s="7">
        <v>0</v>
      </c>
      <c r="I23" s="5">
        <v>111966456</v>
      </c>
      <c r="J23" s="7">
        <v>0</v>
      </c>
      <c r="K23" s="5">
        <v>62084792</v>
      </c>
      <c r="L23" s="7">
        <v>0</v>
      </c>
      <c r="M23" s="5">
        <v>62084792</v>
      </c>
      <c r="N23" s="7">
        <v>0</v>
      </c>
      <c r="O23" s="5">
        <v>49881664</v>
      </c>
      <c r="P23" s="5">
        <v>49881664</v>
      </c>
      <c r="Q23" s="5">
        <v>62084792</v>
      </c>
    </row>
    <row r="24" spans="2:18" ht="26.1" customHeight="1" thickBot="1" x14ac:dyDescent="0.25">
      <c r="B24" s="10" t="s">
        <v>109</v>
      </c>
      <c r="C24" s="2" t="s">
        <v>110</v>
      </c>
      <c r="D24" s="5">
        <v>167949684</v>
      </c>
      <c r="E24" s="7">
        <v>0</v>
      </c>
      <c r="F24" s="7">
        <v>0</v>
      </c>
      <c r="G24" s="7">
        <v>0</v>
      </c>
      <c r="H24" s="7">
        <v>0</v>
      </c>
      <c r="I24" s="5">
        <v>167949684</v>
      </c>
      <c r="J24" s="7">
        <v>0</v>
      </c>
      <c r="K24" s="5">
        <v>87649103</v>
      </c>
      <c r="L24" s="7">
        <v>0</v>
      </c>
      <c r="M24" s="5">
        <v>87649103</v>
      </c>
      <c r="N24" s="7">
        <v>0</v>
      </c>
      <c r="O24" s="5">
        <v>80300581</v>
      </c>
      <c r="P24" s="5">
        <v>80300581</v>
      </c>
      <c r="Q24" s="5">
        <v>87649103</v>
      </c>
      <c r="R24" s="165"/>
    </row>
    <row r="25" spans="2:18" ht="26.1" customHeight="1" thickBot="1" x14ac:dyDescent="0.25">
      <c r="B25" s="10" t="s">
        <v>111</v>
      </c>
      <c r="C25" s="2" t="s">
        <v>112</v>
      </c>
      <c r="D25" s="5">
        <v>7305811</v>
      </c>
      <c r="E25" s="7">
        <v>0</v>
      </c>
      <c r="F25" s="7">
        <v>0</v>
      </c>
      <c r="G25" s="7">
        <v>0</v>
      </c>
      <c r="H25" s="7">
        <v>0</v>
      </c>
      <c r="I25" s="5">
        <v>7305811</v>
      </c>
      <c r="J25" s="7">
        <v>0</v>
      </c>
      <c r="K25" s="5">
        <v>3857606</v>
      </c>
      <c r="L25" s="7">
        <v>0</v>
      </c>
      <c r="M25" s="5">
        <v>3857606</v>
      </c>
      <c r="N25" s="7">
        <v>0</v>
      </c>
      <c r="O25" s="5">
        <v>3448205</v>
      </c>
      <c r="P25" s="5">
        <v>3448205</v>
      </c>
      <c r="Q25" s="5">
        <v>3857606</v>
      </c>
      <c r="R25" s="166"/>
    </row>
    <row r="26" spans="2:18" ht="26.1" customHeight="1" thickBot="1" x14ac:dyDescent="0.25">
      <c r="B26" s="9" t="s">
        <v>113</v>
      </c>
      <c r="C26" s="3" t="s">
        <v>114</v>
      </c>
      <c r="D26" s="6">
        <v>69979035</v>
      </c>
      <c r="E26" s="8">
        <v>0</v>
      </c>
      <c r="F26" s="8">
        <v>0</v>
      </c>
      <c r="G26" s="8">
        <v>0</v>
      </c>
      <c r="H26" s="8">
        <v>0</v>
      </c>
      <c r="I26" s="6">
        <v>69979035</v>
      </c>
      <c r="J26" s="8">
        <v>0</v>
      </c>
      <c r="K26" s="6">
        <v>36520461</v>
      </c>
      <c r="L26" s="8">
        <v>0</v>
      </c>
      <c r="M26" s="6">
        <v>36520461</v>
      </c>
      <c r="N26" s="8">
        <v>0</v>
      </c>
      <c r="O26" s="6">
        <v>33458574</v>
      </c>
      <c r="P26" s="6">
        <v>33458574</v>
      </c>
      <c r="Q26" s="6">
        <v>36520461</v>
      </c>
      <c r="R26" s="166"/>
    </row>
    <row r="27" spans="2:18" ht="26.1" customHeight="1" thickBot="1" x14ac:dyDescent="0.25">
      <c r="B27" s="10" t="s">
        <v>115</v>
      </c>
      <c r="C27" s="2" t="s">
        <v>116</v>
      </c>
      <c r="D27" s="5">
        <v>41987421</v>
      </c>
      <c r="E27" s="7">
        <v>0</v>
      </c>
      <c r="F27" s="7">
        <v>0</v>
      </c>
      <c r="G27" s="7">
        <v>0</v>
      </c>
      <c r="H27" s="7">
        <v>0</v>
      </c>
      <c r="I27" s="5">
        <v>41987421</v>
      </c>
      <c r="J27" s="7">
        <v>0</v>
      </c>
      <c r="K27" s="5">
        <v>21912280</v>
      </c>
      <c r="L27" s="7">
        <v>0</v>
      </c>
      <c r="M27" s="5">
        <v>21912280</v>
      </c>
      <c r="N27" s="7">
        <v>0</v>
      </c>
      <c r="O27" s="5">
        <v>20075141</v>
      </c>
      <c r="P27" s="5">
        <v>20075141</v>
      </c>
      <c r="Q27" s="5">
        <v>21912280</v>
      </c>
    </row>
    <row r="28" spans="2:18" ht="26.1" customHeight="1" thickBot="1" x14ac:dyDescent="0.25">
      <c r="B28" s="10" t="s">
        <v>117</v>
      </c>
      <c r="C28" s="2" t="s">
        <v>118</v>
      </c>
      <c r="D28" s="5">
        <v>27991614</v>
      </c>
      <c r="E28" s="7">
        <v>0</v>
      </c>
      <c r="F28" s="7">
        <v>0</v>
      </c>
      <c r="G28" s="7">
        <v>0</v>
      </c>
      <c r="H28" s="7">
        <v>0</v>
      </c>
      <c r="I28" s="5">
        <v>27991614</v>
      </c>
      <c r="J28" s="7">
        <v>0</v>
      </c>
      <c r="K28" s="5">
        <v>14608181</v>
      </c>
      <c r="L28" s="7">
        <v>0</v>
      </c>
      <c r="M28" s="5">
        <v>14608181</v>
      </c>
      <c r="N28" s="7">
        <v>0</v>
      </c>
      <c r="O28" s="5">
        <v>13383433</v>
      </c>
      <c r="P28" s="5">
        <v>13383433</v>
      </c>
      <c r="Q28" s="5">
        <v>14608181</v>
      </c>
    </row>
    <row r="29" spans="2:18" ht="26.1" customHeight="1" thickBot="1" x14ac:dyDescent="0.25">
      <c r="B29" s="9" t="s">
        <v>121</v>
      </c>
      <c r="C29" s="3" t="s">
        <v>122</v>
      </c>
      <c r="D29" s="6">
        <f>D30+D33+D48+D51</f>
        <v>1882154393</v>
      </c>
      <c r="E29" s="6">
        <f t="shared" ref="E29:Q29" si="14">E30+E33+E48+E51</f>
        <v>160000000</v>
      </c>
      <c r="F29" s="6">
        <f t="shared" si="14"/>
        <v>0</v>
      </c>
      <c r="G29" s="6">
        <f t="shared" si="14"/>
        <v>0</v>
      </c>
      <c r="H29" s="6">
        <f t="shared" si="14"/>
        <v>60000000</v>
      </c>
      <c r="I29" s="6">
        <f t="shared" si="14"/>
        <v>1982154393</v>
      </c>
      <c r="J29" s="6">
        <f t="shared" si="14"/>
        <v>268543174.19</v>
      </c>
      <c r="K29" s="6">
        <f t="shared" si="14"/>
        <v>688318586.1500001</v>
      </c>
      <c r="L29" s="6">
        <f t="shared" si="14"/>
        <v>0</v>
      </c>
      <c r="M29" s="6">
        <f t="shared" si="14"/>
        <v>494174030.95999998</v>
      </c>
      <c r="N29" s="6">
        <f t="shared" si="14"/>
        <v>494174030.95999998</v>
      </c>
      <c r="O29" s="6">
        <f t="shared" si="14"/>
        <v>1293835806.8499999</v>
      </c>
      <c r="P29" s="6">
        <f t="shared" si="14"/>
        <v>1025292632.66</v>
      </c>
      <c r="Q29" s="6">
        <f t="shared" si="14"/>
        <v>0</v>
      </c>
    </row>
    <row r="30" spans="2:18" ht="26.1" customHeight="1" thickBot="1" x14ac:dyDescent="0.25">
      <c r="B30" s="9" t="s">
        <v>123</v>
      </c>
      <c r="C30" s="3" t="s">
        <v>124</v>
      </c>
      <c r="D30" s="6">
        <v>217035000</v>
      </c>
      <c r="E30" s="6">
        <v>33000000</v>
      </c>
      <c r="F30" s="8">
        <v>0</v>
      </c>
      <c r="G30" s="8">
        <v>0</v>
      </c>
      <c r="H30" s="6">
        <v>10000000</v>
      </c>
      <c r="I30" s="6">
        <v>240035000</v>
      </c>
      <c r="J30" s="6">
        <v>26939489.870000001</v>
      </c>
      <c r="K30" s="6">
        <v>68007021.209999993</v>
      </c>
      <c r="L30" s="8">
        <v>0</v>
      </c>
      <c r="M30" s="6">
        <v>13348321.02</v>
      </c>
      <c r="N30" s="6">
        <v>13348321.02</v>
      </c>
      <c r="O30" s="6">
        <v>172027978.78999999</v>
      </c>
      <c r="P30" s="6">
        <v>145088488.91999999</v>
      </c>
      <c r="Q30" s="8">
        <v>0</v>
      </c>
    </row>
    <row r="31" spans="2:18" ht="26.1" customHeight="1" thickBot="1" x14ac:dyDescent="0.25">
      <c r="B31" s="10" t="s">
        <v>125</v>
      </c>
      <c r="C31" s="2" t="s">
        <v>126</v>
      </c>
      <c r="D31" s="5">
        <v>67000000</v>
      </c>
      <c r="E31" s="5">
        <v>33000000</v>
      </c>
      <c r="F31" s="7">
        <v>0</v>
      </c>
      <c r="G31" s="7">
        <v>0</v>
      </c>
      <c r="H31" s="7">
        <v>0</v>
      </c>
      <c r="I31" s="5">
        <v>100000000</v>
      </c>
      <c r="J31" s="5">
        <v>4191500</v>
      </c>
      <c r="K31" s="5">
        <v>19900000</v>
      </c>
      <c r="L31" s="7">
        <v>0</v>
      </c>
      <c r="M31" s="7">
        <v>0</v>
      </c>
      <c r="N31" s="7">
        <v>0</v>
      </c>
      <c r="O31" s="5">
        <v>80100000</v>
      </c>
      <c r="P31" s="5">
        <v>75908500</v>
      </c>
      <c r="Q31" s="7">
        <v>0</v>
      </c>
    </row>
    <row r="32" spans="2:18" ht="26.1" customHeight="1" thickBot="1" x14ac:dyDescent="0.25">
      <c r="B32" s="10" t="s">
        <v>127</v>
      </c>
      <c r="C32" s="2" t="s">
        <v>128</v>
      </c>
      <c r="D32" s="5">
        <v>150035000</v>
      </c>
      <c r="E32" s="7">
        <v>0</v>
      </c>
      <c r="F32" s="7">
        <v>0</v>
      </c>
      <c r="G32" s="7">
        <v>0</v>
      </c>
      <c r="H32" s="5">
        <v>10000000</v>
      </c>
      <c r="I32" s="5">
        <v>140035000</v>
      </c>
      <c r="J32" s="5">
        <v>22747989.870000001</v>
      </c>
      <c r="K32" s="5">
        <v>48107021.210000001</v>
      </c>
      <c r="L32" s="7">
        <v>0</v>
      </c>
      <c r="M32" s="5">
        <v>13348321.02</v>
      </c>
      <c r="N32" s="5">
        <v>13348321.02</v>
      </c>
      <c r="O32" s="5">
        <v>91927978.790000007</v>
      </c>
      <c r="P32" s="5">
        <v>69179988.920000002</v>
      </c>
      <c r="Q32" s="7">
        <v>0</v>
      </c>
    </row>
    <row r="33" spans="2:17" ht="26.1" customHeight="1" thickBot="1" x14ac:dyDescent="0.25">
      <c r="B33" s="9" t="s">
        <v>129</v>
      </c>
      <c r="C33" s="3" t="s">
        <v>130</v>
      </c>
      <c r="D33" s="6">
        <f>SUM(D34:D46)</f>
        <v>1498487668</v>
      </c>
      <c r="E33" s="6">
        <f t="shared" ref="E33:Q33" si="15">SUM(E34:E46)</f>
        <v>127000000</v>
      </c>
      <c r="F33" s="6">
        <f t="shared" si="15"/>
        <v>0</v>
      </c>
      <c r="G33" s="6">
        <f t="shared" si="15"/>
        <v>0</v>
      </c>
      <c r="H33" s="6">
        <f t="shared" si="15"/>
        <v>50000000</v>
      </c>
      <c r="I33" s="6">
        <f t="shared" si="15"/>
        <v>1575487668</v>
      </c>
      <c r="J33" s="6">
        <f t="shared" si="15"/>
        <v>241603684.31999999</v>
      </c>
      <c r="K33" s="6">
        <f t="shared" si="15"/>
        <v>620311564.94000006</v>
      </c>
      <c r="L33" s="6">
        <f t="shared" si="15"/>
        <v>0</v>
      </c>
      <c r="M33" s="6">
        <f t="shared" si="15"/>
        <v>480825709.94</v>
      </c>
      <c r="N33" s="6">
        <f t="shared" si="15"/>
        <v>480825709.94</v>
      </c>
      <c r="O33" s="6">
        <f t="shared" si="15"/>
        <v>955176103.05999994</v>
      </c>
      <c r="P33" s="6">
        <f t="shared" si="15"/>
        <v>713572418.74000001</v>
      </c>
      <c r="Q33" s="6">
        <f t="shared" si="15"/>
        <v>0</v>
      </c>
    </row>
    <row r="34" spans="2:17" ht="26.1" customHeight="1" thickBot="1" x14ac:dyDescent="0.25">
      <c r="B34" s="10" t="s">
        <v>131</v>
      </c>
      <c r="C34" s="2" t="s">
        <v>132</v>
      </c>
      <c r="D34" s="5">
        <v>20000000</v>
      </c>
      <c r="E34" s="5">
        <v>47000000</v>
      </c>
      <c r="F34" s="7">
        <v>0</v>
      </c>
      <c r="G34" s="7">
        <v>0</v>
      </c>
      <c r="H34" s="7">
        <v>0</v>
      </c>
      <c r="I34" s="5">
        <v>67000000</v>
      </c>
      <c r="J34" s="5">
        <v>368993</v>
      </c>
      <c r="K34" s="5">
        <v>28000000</v>
      </c>
      <c r="L34" s="7">
        <v>0</v>
      </c>
      <c r="M34" s="7">
        <v>0</v>
      </c>
      <c r="N34" s="7">
        <v>0</v>
      </c>
      <c r="O34" s="5">
        <v>39000000</v>
      </c>
      <c r="P34" s="5">
        <v>38631007</v>
      </c>
      <c r="Q34" s="7">
        <v>0</v>
      </c>
    </row>
    <row r="35" spans="2:17" ht="26.1" customHeight="1" thickBot="1" x14ac:dyDescent="0.25">
      <c r="B35" s="10" t="s">
        <v>133</v>
      </c>
      <c r="C35" s="2" t="s">
        <v>134</v>
      </c>
      <c r="D35" s="5">
        <v>360500000</v>
      </c>
      <c r="E35" s="7">
        <v>0</v>
      </c>
      <c r="F35" s="7">
        <v>0</v>
      </c>
      <c r="G35" s="7">
        <v>0</v>
      </c>
      <c r="H35" s="7">
        <v>0</v>
      </c>
      <c r="I35" s="5">
        <v>360500000</v>
      </c>
      <c r="J35" s="5">
        <v>209064687.31999999</v>
      </c>
      <c r="K35" s="5">
        <v>151435312.68000001</v>
      </c>
      <c r="L35" s="7">
        <v>0</v>
      </c>
      <c r="M35" s="5">
        <v>151288739.68000001</v>
      </c>
      <c r="N35" s="5">
        <v>151288739.68000001</v>
      </c>
      <c r="O35" s="5">
        <v>209064687.31999999</v>
      </c>
      <c r="P35" s="7">
        <v>0</v>
      </c>
      <c r="Q35" s="7">
        <v>0</v>
      </c>
    </row>
    <row r="36" spans="2:17" ht="26.1" customHeight="1" thickBot="1" x14ac:dyDescent="0.25">
      <c r="B36" s="10" t="s">
        <v>135</v>
      </c>
      <c r="C36" s="2" t="s">
        <v>136</v>
      </c>
      <c r="D36" s="5">
        <v>407484000</v>
      </c>
      <c r="E36" s="7">
        <v>0</v>
      </c>
      <c r="F36" s="7">
        <v>0</v>
      </c>
      <c r="G36" s="7">
        <v>0</v>
      </c>
      <c r="H36" s="7">
        <v>0</v>
      </c>
      <c r="I36" s="5">
        <v>407484000</v>
      </c>
      <c r="J36" s="5">
        <v>32170004</v>
      </c>
      <c r="K36" s="5">
        <v>356595818</v>
      </c>
      <c r="L36" s="7">
        <v>0</v>
      </c>
      <c r="M36" s="5">
        <v>247056536</v>
      </c>
      <c r="N36" s="5">
        <v>247056536</v>
      </c>
      <c r="O36" s="5">
        <v>50888182</v>
      </c>
      <c r="P36" s="5">
        <v>18718178</v>
      </c>
      <c r="Q36" s="7">
        <v>0</v>
      </c>
    </row>
    <row r="37" spans="2:17" ht="26.1" customHeight="1" thickBot="1" x14ac:dyDescent="0.25">
      <c r="B37" s="10" t="s">
        <v>137</v>
      </c>
      <c r="C37" s="2" t="s">
        <v>138</v>
      </c>
      <c r="D37" s="5">
        <v>30000000</v>
      </c>
      <c r="E37" s="7">
        <v>0</v>
      </c>
      <c r="F37" s="7">
        <v>0</v>
      </c>
      <c r="G37" s="7">
        <v>0</v>
      </c>
      <c r="H37" s="7">
        <v>0</v>
      </c>
      <c r="I37" s="5">
        <v>30000000</v>
      </c>
      <c r="J37" s="7">
        <v>0</v>
      </c>
      <c r="K37" s="5">
        <v>3847697</v>
      </c>
      <c r="L37" s="7">
        <v>0</v>
      </c>
      <c r="M37" s="5">
        <v>3847697</v>
      </c>
      <c r="N37" s="5">
        <v>3847697</v>
      </c>
      <c r="O37" s="5">
        <v>26152303</v>
      </c>
      <c r="P37" s="5">
        <v>26152303</v>
      </c>
      <c r="Q37" s="7">
        <v>0</v>
      </c>
    </row>
    <row r="38" spans="2:17" ht="26.1" customHeight="1" thickBot="1" x14ac:dyDescent="0.25">
      <c r="B38" s="10" t="s">
        <v>139</v>
      </c>
      <c r="C38" s="2" t="s">
        <v>140</v>
      </c>
      <c r="D38" s="5">
        <v>50000000</v>
      </c>
      <c r="E38" s="7">
        <v>0</v>
      </c>
      <c r="F38" s="7">
        <v>0</v>
      </c>
      <c r="G38" s="7">
        <v>0</v>
      </c>
      <c r="H38" s="7">
        <v>0</v>
      </c>
      <c r="I38" s="5">
        <v>50000000</v>
      </c>
      <c r="J38" s="7">
        <v>0</v>
      </c>
      <c r="K38" s="5">
        <v>1835782.26</v>
      </c>
      <c r="L38" s="7">
        <v>0</v>
      </c>
      <c r="M38" s="5">
        <v>1035782.26</v>
      </c>
      <c r="N38" s="5">
        <v>1035782.26</v>
      </c>
      <c r="O38" s="5">
        <v>48164217.740000002</v>
      </c>
      <c r="P38" s="5">
        <v>48164217.740000002</v>
      </c>
      <c r="Q38" s="7">
        <v>0</v>
      </c>
    </row>
    <row r="39" spans="2:17" ht="26.1" customHeight="1" thickBot="1" x14ac:dyDescent="0.25">
      <c r="B39" s="10" t="s">
        <v>141</v>
      </c>
      <c r="C39" s="2" t="s">
        <v>142</v>
      </c>
      <c r="D39" s="5">
        <v>120000000</v>
      </c>
      <c r="E39" s="7">
        <v>0</v>
      </c>
      <c r="F39" s="7">
        <v>0</v>
      </c>
      <c r="G39" s="7">
        <v>0</v>
      </c>
      <c r="H39" s="7">
        <v>0</v>
      </c>
      <c r="I39" s="5">
        <v>120000000</v>
      </c>
      <c r="J39" s="7">
        <v>0</v>
      </c>
      <c r="K39" s="5">
        <v>4531050</v>
      </c>
      <c r="L39" s="7">
        <v>0</v>
      </c>
      <c r="M39" s="5">
        <v>3531050</v>
      </c>
      <c r="N39" s="5">
        <v>3531050</v>
      </c>
      <c r="O39" s="5">
        <v>115468950</v>
      </c>
      <c r="P39" s="5">
        <v>115468950</v>
      </c>
      <c r="Q39" s="7">
        <v>0</v>
      </c>
    </row>
    <row r="40" spans="2:17" ht="26.1" customHeight="1" thickBot="1" x14ac:dyDescent="0.25">
      <c r="B40" s="10" t="s">
        <v>143</v>
      </c>
      <c r="C40" s="2" t="s">
        <v>144</v>
      </c>
      <c r="D40" s="5">
        <v>150000000</v>
      </c>
      <c r="E40" s="7">
        <v>0</v>
      </c>
      <c r="F40" s="7">
        <v>0</v>
      </c>
      <c r="G40" s="7">
        <v>0</v>
      </c>
      <c r="H40" s="7">
        <v>0</v>
      </c>
      <c r="I40" s="5">
        <v>150000000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5">
        <v>150000000</v>
      </c>
      <c r="P40" s="5">
        <v>150000000</v>
      </c>
      <c r="Q40" s="7">
        <v>0</v>
      </c>
    </row>
    <row r="41" spans="2:17" ht="26.1" customHeight="1" thickBot="1" x14ac:dyDescent="0.25">
      <c r="B41" s="10" t="s">
        <v>145</v>
      </c>
      <c r="C41" s="2" t="s">
        <v>146</v>
      </c>
      <c r="D41" s="5">
        <v>80000000</v>
      </c>
      <c r="E41" s="5">
        <v>40000000</v>
      </c>
      <c r="F41" s="7">
        <v>0</v>
      </c>
      <c r="G41" s="7">
        <v>0</v>
      </c>
      <c r="H41" s="7">
        <v>0</v>
      </c>
      <c r="I41" s="5">
        <v>120000000</v>
      </c>
      <c r="J41" s="7">
        <v>0</v>
      </c>
      <c r="K41" s="5">
        <v>1640000</v>
      </c>
      <c r="L41" s="7">
        <v>0</v>
      </c>
      <c r="M41" s="5">
        <v>1640000</v>
      </c>
      <c r="N41" s="5">
        <v>1640000</v>
      </c>
      <c r="O41" s="5">
        <v>118360000</v>
      </c>
      <c r="P41" s="5">
        <v>118360000</v>
      </c>
      <c r="Q41" s="7">
        <v>0</v>
      </c>
    </row>
    <row r="42" spans="2:17" ht="26.1" customHeight="1" thickBot="1" x14ac:dyDescent="0.25">
      <c r="B42" s="10" t="s">
        <v>147</v>
      </c>
      <c r="C42" s="2" t="s">
        <v>148</v>
      </c>
      <c r="D42" s="5">
        <v>90000000</v>
      </c>
      <c r="E42" s="5">
        <v>30000000</v>
      </c>
      <c r="F42" s="7">
        <v>0</v>
      </c>
      <c r="G42" s="7">
        <v>0</v>
      </c>
      <c r="H42" s="7">
        <v>0</v>
      </c>
      <c r="I42" s="5">
        <v>120000000</v>
      </c>
      <c r="J42" s="7">
        <v>0</v>
      </c>
      <c r="K42" s="5">
        <v>35279364</v>
      </c>
      <c r="L42" s="7">
        <v>0</v>
      </c>
      <c r="M42" s="5">
        <v>35279364</v>
      </c>
      <c r="N42" s="5">
        <v>35279364</v>
      </c>
      <c r="O42" s="5">
        <v>84720636</v>
      </c>
      <c r="P42" s="5">
        <v>84720636</v>
      </c>
      <c r="Q42" s="7">
        <v>0</v>
      </c>
    </row>
    <row r="43" spans="2:17" ht="26.1" customHeight="1" thickBot="1" x14ac:dyDescent="0.25">
      <c r="B43" s="10" t="s">
        <v>149</v>
      </c>
      <c r="C43" s="2" t="s">
        <v>150</v>
      </c>
      <c r="D43" s="5">
        <v>50000000</v>
      </c>
      <c r="E43" s="7">
        <v>0</v>
      </c>
      <c r="F43" s="7">
        <v>0</v>
      </c>
      <c r="G43" s="7">
        <v>0</v>
      </c>
      <c r="H43" s="5">
        <v>50000000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6.1" customHeight="1" thickBot="1" x14ac:dyDescent="0.25">
      <c r="B44" s="10" t="s">
        <v>151</v>
      </c>
      <c r="C44" s="2" t="s">
        <v>152</v>
      </c>
      <c r="D44" s="5">
        <v>6689825</v>
      </c>
      <c r="E44" s="7">
        <v>0</v>
      </c>
      <c r="F44" s="7">
        <v>0</v>
      </c>
      <c r="G44" s="7">
        <v>0</v>
      </c>
      <c r="H44" s="7">
        <v>0</v>
      </c>
      <c r="I44" s="5">
        <v>6689825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5">
        <v>6689825</v>
      </c>
      <c r="P44" s="5">
        <v>6689825</v>
      </c>
      <c r="Q44" s="7">
        <v>0</v>
      </c>
    </row>
    <row r="45" spans="2:17" ht="26.1" customHeight="1" thickBot="1" x14ac:dyDescent="0.25">
      <c r="B45" s="10" t="s">
        <v>153</v>
      </c>
      <c r="C45" s="2" t="s">
        <v>154</v>
      </c>
      <c r="D45" s="5">
        <v>83813843</v>
      </c>
      <c r="E45" s="7">
        <v>0</v>
      </c>
      <c r="F45" s="7">
        <v>0</v>
      </c>
      <c r="G45" s="7">
        <v>0</v>
      </c>
      <c r="H45" s="7">
        <v>0</v>
      </c>
      <c r="I45" s="5">
        <v>83813843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5">
        <v>83813843</v>
      </c>
      <c r="P45" s="5">
        <v>83813843</v>
      </c>
      <c r="Q45" s="7">
        <v>0</v>
      </c>
    </row>
    <row r="46" spans="2:17" ht="26.1" customHeight="1" thickBot="1" x14ac:dyDescent="0.25">
      <c r="B46" s="9" t="s">
        <v>155</v>
      </c>
      <c r="C46" s="3" t="s">
        <v>156</v>
      </c>
      <c r="D46" s="6">
        <v>50000000</v>
      </c>
      <c r="E46" s="6">
        <v>10000000</v>
      </c>
      <c r="F46" s="8">
        <v>0</v>
      </c>
      <c r="G46" s="8">
        <v>0</v>
      </c>
      <c r="H46" s="8">
        <v>0</v>
      </c>
      <c r="I46" s="6">
        <v>60000000</v>
      </c>
      <c r="J46" s="8">
        <v>0</v>
      </c>
      <c r="K46" s="6">
        <v>37146541</v>
      </c>
      <c r="L46" s="8">
        <v>0</v>
      </c>
      <c r="M46" s="6">
        <v>37146541</v>
      </c>
      <c r="N46" s="6">
        <v>37146541</v>
      </c>
      <c r="O46" s="6">
        <v>22853459</v>
      </c>
      <c r="P46" s="6">
        <v>22853459</v>
      </c>
      <c r="Q46" s="8">
        <v>0</v>
      </c>
    </row>
    <row r="47" spans="2:17" ht="26.1" customHeight="1" thickBot="1" x14ac:dyDescent="0.25">
      <c r="B47" s="10" t="s">
        <v>157</v>
      </c>
      <c r="C47" s="2" t="s">
        <v>158</v>
      </c>
      <c r="D47" s="5">
        <v>50000000</v>
      </c>
      <c r="E47" s="5">
        <v>10000000</v>
      </c>
      <c r="F47" s="7">
        <v>0</v>
      </c>
      <c r="G47" s="7">
        <v>0</v>
      </c>
      <c r="H47" s="7">
        <v>0</v>
      </c>
      <c r="I47" s="5">
        <v>60000000</v>
      </c>
      <c r="J47" s="7">
        <v>0</v>
      </c>
      <c r="K47" s="5">
        <v>37146541</v>
      </c>
      <c r="L47" s="7">
        <v>0</v>
      </c>
      <c r="M47" s="5">
        <v>37146541</v>
      </c>
      <c r="N47" s="5">
        <v>37146541</v>
      </c>
      <c r="O47" s="5">
        <v>22853459</v>
      </c>
      <c r="P47" s="5">
        <v>22853459</v>
      </c>
      <c r="Q47" s="7">
        <v>0</v>
      </c>
    </row>
    <row r="48" spans="2:17" ht="26.1" customHeight="1" thickBot="1" x14ac:dyDescent="0.25">
      <c r="B48" s="9" t="s">
        <v>159</v>
      </c>
      <c r="C48" s="3" t="s">
        <v>160</v>
      </c>
      <c r="D48" s="6">
        <v>116631725</v>
      </c>
      <c r="E48" s="8">
        <v>0</v>
      </c>
      <c r="F48" s="8">
        <v>0</v>
      </c>
      <c r="G48" s="8">
        <v>0</v>
      </c>
      <c r="H48" s="8">
        <v>0</v>
      </c>
      <c r="I48" s="6">
        <v>116631725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6">
        <v>116631725</v>
      </c>
      <c r="P48" s="6">
        <v>116631725</v>
      </c>
      <c r="Q48" s="8">
        <v>0</v>
      </c>
    </row>
    <row r="49" spans="2:17" ht="26.1" customHeight="1" thickBot="1" x14ac:dyDescent="0.25">
      <c r="B49" s="9" t="s">
        <v>161</v>
      </c>
      <c r="C49" s="3" t="s">
        <v>162</v>
      </c>
      <c r="D49" s="6">
        <v>116631725</v>
      </c>
      <c r="E49" s="8">
        <v>0</v>
      </c>
      <c r="F49" s="8">
        <v>0</v>
      </c>
      <c r="G49" s="8">
        <v>0</v>
      </c>
      <c r="H49" s="8">
        <v>0</v>
      </c>
      <c r="I49" s="6">
        <v>116631725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6">
        <v>116631725</v>
      </c>
      <c r="P49" s="6">
        <v>116631725</v>
      </c>
      <c r="Q49" s="8">
        <v>0</v>
      </c>
    </row>
    <row r="50" spans="2:17" ht="26.1" customHeight="1" thickBot="1" x14ac:dyDescent="0.25">
      <c r="B50" s="10" t="s">
        <v>163</v>
      </c>
      <c r="C50" s="2" t="s">
        <v>164</v>
      </c>
      <c r="D50" s="5">
        <v>116631725</v>
      </c>
      <c r="E50" s="7">
        <v>0</v>
      </c>
      <c r="F50" s="7">
        <v>0</v>
      </c>
      <c r="G50" s="7">
        <v>0</v>
      </c>
      <c r="H50" s="7">
        <v>0</v>
      </c>
      <c r="I50" s="5">
        <v>116631725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5">
        <v>116631725</v>
      </c>
      <c r="P50" s="5">
        <v>116631725</v>
      </c>
      <c r="Q50" s="7">
        <v>0</v>
      </c>
    </row>
    <row r="51" spans="2:17" ht="26.1" customHeight="1" thickBot="1" x14ac:dyDescent="0.25">
      <c r="B51" s="9" t="s">
        <v>165</v>
      </c>
      <c r="C51" s="3" t="s">
        <v>166</v>
      </c>
      <c r="D51" s="6">
        <v>50000000</v>
      </c>
      <c r="E51" s="8">
        <v>0</v>
      </c>
      <c r="F51" s="8">
        <v>0</v>
      </c>
      <c r="G51" s="8">
        <v>0</v>
      </c>
      <c r="H51" s="8">
        <v>0</v>
      </c>
      <c r="I51" s="6">
        <v>50000000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6">
        <v>50000000</v>
      </c>
      <c r="P51" s="6">
        <v>50000000</v>
      </c>
      <c r="Q51" s="8">
        <v>0</v>
      </c>
    </row>
    <row r="52" spans="2:17" ht="26.1" customHeight="1" thickBot="1" x14ac:dyDescent="0.25">
      <c r="B52" s="10" t="s">
        <v>167</v>
      </c>
      <c r="C52" s="2" t="s">
        <v>168</v>
      </c>
      <c r="D52" s="5">
        <v>50000000</v>
      </c>
      <c r="E52" s="7">
        <v>0</v>
      </c>
      <c r="F52" s="7">
        <v>0</v>
      </c>
      <c r="G52" s="7">
        <v>0</v>
      </c>
      <c r="H52" s="7">
        <v>0</v>
      </c>
      <c r="I52" s="5">
        <v>50000000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5">
        <v>50000000</v>
      </c>
      <c r="P52" s="5">
        <v>50000000</v>
      </c>
      <c r="Q52" s="7">
        <v>0</v>
      </c>
    </row>
    <row r="53" spans="2:17" ht="26.1" customHeight="1" thickBot="1" x14ac:dyDescent="0.25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</row>
    <row r="54" spans="2:17" ht="26.1" customHeight="1" thickBot="1" x14ac:dyDescent="0.25">
      <c r="B54" s="181"/>
      <c r="C54" s="182" t="s">
        <v>207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</row>
    <row r="55" spans="2:17" ht="26.25" thickBot="1" x14ac:dyDescent="0.25">
      <c r="B55" s="167" t="s">
        <v>3</v>
      </c>
      <c r="C55" s="141" t="s">
        <v>4</v>
      </c>
      <c r="D55" s="141" t="s">
        <v>5</v>
      </c>
      <c r="E55" s="141" t="s">
        <v>6</v>
      </c>
      <c r="F55" s="141" t="s">
        <v>7</v>
      </c>
      <c r="G55" s="141" t="s">
        <v>8</v>
      </c>
      <c r="H55" s="141" t="s">
        <v>9</v>
      </c>
      <c r="I55" s="141" t="s">
        <v>10</v>
      </c>
      <c r="J55" s="141" t="s">
        <v>11</v>
      </c>
      <c r="K55" s="175" t="s">
        <v>12</v>
      </c>
      <c r="L55" s="141" t="s">
        <v>13</v>
      </c>
      <c r="M55" s="141" t="s">
        <v>14</v>
      </c>
      <c r="N55" s="141" t="s">
        <v>15</v>
      </c>
      <c r="O55" s="141" t="s">
        <v>16</v>
      </c>
      <c r="P55" s="141" t="s">
        <v>17</v>
      </c>
      <c r="Q55" s="142" t="s">
        <v>18</v>
      </c>
    </row>
    <row r="56" spans="2:17" ht="13.5" thickBot="1" x14ac:dyDescent="0.25">
      <c r="B56" s="168" t="s">
        <v>77</v>
      </c>
      <c r="C56" s="143" t="s">
        <v>78</v>
      </c>
      <c r="D56" s="144">
        <v>4664979954</v>
      </c>
      <c r="E56" s="144">
        <v>935408466</v>
      </c>
      <c r="F56" s="145">
        <v>0</v>
      </c>
      <c r="G56" s="144">
        <v>60000000</v>
      </c>
      <c r="H56" s="144">
        <v>60000000</v>
      </c>
      <c r="I56" s="144">
        <v>5600388420</v>
      </c>
      <c r="J56" s="144">
        <v>320216847.86000001</v>
      </c>
      <c r="K56" s="176">
        <v>3347737139.9699998</v>
      </c>
      <c r="L56" s="144">
        <v>43311967</v>
      </c>
      <c r="M56" s="144">
        <v>2551372273.29</v>
      </c>
      <c r="N56" s="144">
        <v>2332043940.29</v>
      </c>
      <c r="O56" s="144">
        <v>2295963247.0300002</v>
      </c>
      <c r="P56" s="144">
        <v>1975746399.1700001</v>
      </c>
      <c r="Q56" s="144">
        <v>219328333</v>
      </c>
    </row>
    <row r="57" spans="2:17" x14ac:dyDescent="0.2">
      <c r="B57" s="169" t="s">
        <v>202</v>
      </c>
      <c r="C57" s="138" t="s">
        <v>82</v>
      </c>
      <c r="D57" s="139">
        <v>855309855</v>
      </c>
      <c r="E57" s="140">
        <v>0</v>
      </c>
      <c r="F57" s="140">
        <v>0</v>
      </c>
      <c r="G57" s="140">
        <v>0</v>
      </c>
      <c r="H57" s="140">
        <v>0</v>
      </c>
      <c r="I57" s="139">
        <v>855309855</v>
      </c>
      <c r="J57" s="140">
        <v>0</v>
      </c>
      <c r="K57" s="177">
        <v>730409218</v>
      </c>
      <c r="L57" s="140">
        <v>0</v>
      </c>
      <c r="M57" s="139">
        <v>730409218</v>
      </c>
      <c r="N57" s="139">
        <v>730409218</v>
      </c>
      <c r="O57" s="139">
        <v>124900637</v>
      </c>
      <c r="P57" s="139">
        <v>124900637</v>
      </c>
      <c r="Q57" s="140">
        <v>0</v>
      </c>
    </row>
    <row r="58" spans="2:17" x14ac:dyDescent="0.2">
      <c r="B58" s="183" t="s">
        <v>203</v>
      </c>
      <c r="C58" s="184" t="s">
        <v>204</v>
      </c>
      <c r="D58" s="137">
        <v>652791692</v>
      </c>
      <c r="E58" s="137">
        <v>95408466</v>
      </c>
      <c r="F58" s="137">
        <f>F6</f>
        <v>0</v>
      </c>
      <c r="G58" s="137">
        <f>G6</f>
        <v>0</v>
      </c>
      <c r="H58" s="137">
        <f>H6</f>
        <v>0</v>
      </c>
      <c r="I58" s="137">
        <v>748200158</v>
      </c>
      <c r="J58" s="137">
        <f>J6</f>
        <v>0</v>
      </c>
      <c r="K58" s="178">
        <v>161076659</v>
      </c>
      <c r="L58" s="137">
        <f t="shared" ref="L58:Q58" si="16">L6</f>
        <v>0</v>
      </c>
      <c r="M58" s="137">
        <f t="shared" si="16"/>
        <v>891485877</v>
      </c>
      <c r="N58" s="137">
        <f t="shared" si="16"/>
        <v>891485877</v>
      </c>
      <c r="O58" s="137">
        <f t="shared" si="16"/>
        <v>712024136</v>
      </c>
      <c r="P58" s="137">
        <f t="shared" si="16"/>
        <v>712024136</v>
      </c>
      <c r="Q58" s="137">
        <f t="shared" si="16"/>
        <v>0</v>
      </c>
    </row>
    <row r="59" spans="2:17" x14ac:dyDescent="0.2">
      <c r="B59" s="183"/>
      <c r="C59" s="184"/>
      <c r="D59" s="137"/>
      <c r="E59" s="137"/>
      <c r="F59" s="137"/>
      <c r="G59" s="137"/>
      <c r="H59" s="137"/>
      <c r="I59" s="137"/>
      <c r="J59" s="137"/>
      <c r="K59" s="178"/>
      <c r="L59" s="137"/>
      <c r="M59" s="137"/>
      <c r="N59" s="137"/>
      <c r="O59" s="137"/>
      <c r="P59" s="137"/>
      <c r="Q59" s="137"/>
    </row>
    <row r="60" spans="2:17" x14ac:dyDescent="0.2">
      <c r="B60" s="183" t="s">
        <v>203</v>
      </c>
      <c r="C60" s="184" t="s">
        <v>206</v>
      </c>
      <c r="D60" s="185">
        <f>D21+D26</f>
        <v>413184214</v>
      </c>
      <c r="E60" s="185">
        <f t="shared" ref="E60:Q60" si="17">E21+E26</f>
        <v>0</v>
      </c>
      <c r="F60" s="185">
        <f t="shared" si="17"/>
        <v>0</v>
      </c>
      <c r="G60" s="185">
        <f t="shared" si="17"/>
        <v>0</v>
      </c>
      <c r="H60" s="185">
        <f t="shared" si="17"/>
        <v>0</v>
      </c>
      <c r="I60" s="185">
        <f t="shared" si="17"/>
        <v>413184214</v>
      </c>
      <c r="J60" s="185">
        <f t="shared" si="17"/>
        <v>0</v>
      </c>
      <c r="K60" s="186">
        <f t="shared" si="17"/>
        <v>219328333</v>
      </c>
      <c r="L60" s="185">
        <f t="shared" si="17"/>
        <v>0</v>
      </c>
      <c r="M60" s="185">
        <f t="shared" si="17"/>
        <v>219328333</v>
      </c>
      <c r="N60" s="185">
        <f t="shared" si="17"/>
        <v>0</v>
      </c>
      <c r="O60" s="185">
        <f t="shared" si="17"/>
        <v>193855881</v>
      </c>
      <c r="P60" s="185">
        <f t="shared" si="17"/>
        <v>193855881</v>
      </c>
      <c r="Q60" s="185">
        <f t="shared" si="17"/>
        <v>219328333</v>
      </c>
    </row>
    <row r="61" spans="2:17" x14ac:dyDescent="0.2">
      <c r="B61" s="183" t="s">
        <v>203</v>
      </c>
      <c r="C61" s="184" t="s">
        <v>205</v>
      </c>
      <c r="D61" s="185">
        <f>D18</f>
        <v>861539800</v>
      </c>
      <c r="E61" s="185">
        <f t="shared" ref="E61:Q61" si="18">E18</f>
        <v>680000000</v>
      </c>
      <c r="F61" s="185">
        <f t="shared" si="18"/>
        <v>0</v>
      </c>
      <c r="G61" s="185">
        <f t="shared" si="18"/>
        <v>60000000</v>
      </c>
      <c r="H61" s="185">
        <f t="shared" si="18"/>
        <v>0</v>
      </c>
      <c r="I61" s="185">
        <f t="shared" si="18"/>
        <v>1601539800</v>
      </c>
      <c r="J61" s="185">
        <f t="shared" si="18"/>
        <v>51673673.670000002</v>
      </c>
      <c r="K61" s="186">
        <f t="shared" si="18"/>
        <v>1548604343.8200002</v>
      </c>
      <c r="L61" s="185">
        <f t="shared" si="18"/>
        <v>43311967</v>
      </c>
      <c r="M61" s="185">
        <f t="shared" si="18"/>
        <v>946384032.33000004</v>
      </c>
      <c r="N61" s="185">
        <f t="shared" si="18"/>
        <v>946384032.33000004</v>
      </c>
      <c r="O61" s="185">
        <f t="shared" si="18"/>
        <v>96247423.180000007</v>
      </c>
      <c r="P61" s="185">
        <f t="shared" si="18"/>
        <v>44573749.509999998</v>
      </c>
      <c r="Q61" s="185">
        <f t="shared" si="18"/>
        <v>0</v>
      </c>
    </row>
    <row r="62" spans="2:17" x14ac:dyDescent="0.2">
      <c r="B62" s="183" t="s">
        <v>203</v>
      </c>
      <c r="C62" s="184" t="s">
        <v>122</v>
      </c>
      <c r="D62" s="185">
        <f>D29</f>
        <v>1882154393</v>
      </c>
      <c r="E62" s="185">
        <f t="shared" ref="E62:Q62" si="19">E29</f>
        <v>160000000</v>
      </c>
      <c r="F62" s="185">
        <f t="shared" si="19"/>
        <v>0</v>
      </c>
      <c r="G62" s="185">
        <f t="shared" si="19"/>
        <v>0</v>
      </c>
      <c r="H62" s="185">
        <f t="shared" si="19"/>
        <v>60000000</v>
      </c>
      <c r="I62" s="185">
        <f t="shared" si="19"/>
        <v>1982154393</v>
      </c>
      <c r="J62" s="185">
        <f t="shared" si="19"/>
        <v>268543174.19</v>
      </c>
      <c r="K62" s="186">
        <f t="shared" si="19"/>
        <v>688318586.1500001</v>
      </c>
      <c r="L62" s="185">
        <f t="shared" si="19"/>
        <v>0</v>
      </c>
      <c r="M62" s="185">
        <f t="shared" si="19"/>
        <v>494174030.95999998</v>
      </c>
      <c r="N62" s="185">
        <f t="shared" si="19"/>
        <v>494174030.95999998</v>
      </c>
      <c r="O62" s="185">
        <f t="shared" si="19"/>
        <v>1293835806.8499999</v>
      </c>
      <c r="P62" s="185">
        <f t="shared" si="19"/>
        <v>1025292632.66</v>
      </c>
      <c r="Q62" s="185">
        <f t="shared" si="19"/>
        <v>0</v>
      </c>
    </row>
    <row r="63" spans="2:17" x14ac:dyDescent="0.2">
      <c r="B63" s="187"/>
      <c r="C63" s="187"/>
      <c r="D63" s="187"/>
      <c r="E63" s="187"/>
      <c r="F63" s="187"/>
      <c r="G63" s="187"/>
      <c r="H63" s="187"/>
      <c r="I63" s="187"/>
      <c r="J63" s="188"/>
      <c r="K63" s="187"/>
      <c r="L63" s="187"/>
      <c r="M63" s="187"/>
      <c r="N63" s="187"/>
      <c r="O63" s="187"/>
      <c r="P63" s="187"/>
      <c r="Q63" s="187"/>
    </row>
    <row r="64" spans="2:17" x14ac:dyDescent="0.2">
      <c r="B64" s="187"/>
      <c r="C64" s="146" t="s">
        <v>208</v>
      </c>
      <c r="D64" s="146"/>
      <c r="E64" s="146"/>
      <c r="F64" s="146"/>
      <c r="G64" s="146"/>
      <c r="H64" s="146"/>
      <c r="I64" s="146"/>
      <c r="J64" s="146"/>
      <c r="K64" s="179"/>
      <c r="L64" s="146"/>
      <c r="M64" s="146"/>
      <c r="N64" s="146"/>
      <c r="O64" s="146"/>
      <c r="P64" s="146"/>
      <c r="Q64" s="146"/>
    </row>
    <row r="65" spans="2:17" x14ac:dyDescent="0.2">
      <c r="B65" s="189"/>
      <c r="C65" s="147" t="s">
        <v>203</v>
      </c>
      <c r="D65" s="148">
        <f>D62+D61+D60+D58</f>
        <v>3809670099</v>
      </c>
      <c r="E65" s="148">
        <f t="shared" ref="E65:Q65" si="20">E62+E61+E60+E58</f>
        <v>935408466</v>
      </c>
      <c r="F65" s="148">
        <f t="shared" si="20"/>
        <v>0</v>
      </c>
      <c r="G65" s="148">
        <f t="shared" si="20"/>
        <v>60000000</v>
      </c>
      <c r="H65" s="148">
        <f t="shared" si="20"/>
        <v>60000000</v>
      </c>
      <c r="I65" s="148">
        <f t="shared" si="20"/>
        <v>4745078565</v>
      </c>
      <c r="J65" s="148">
        <f t="shared" si="20"/>
        <v>320216847.86000001</v>
      </c>
      <c r="K65" s="180">
        <f t="shared" si="20"/>
        <v>2617327921.9700003</v>
      </c>
      <c r="L65" s="148">
        <f t="shared" si="20"/>
        <v>43311967</v>
      </c>
      <c r="M65" s="148">
        <f t="shared" si="20"/>
        <v>2551372273.29</v>
      </c>
      <c r="N65" s="148">
        <f t="shared" si="20"/>
        <v>2332043940.29</v>
      </c>
      <c r="O65" s="148">
        <f t="shared" si="20"/>
        <v>2295963247.0299997</v>
      </c>
      <c r="P65" s="148">
        <f t="shared" si="20"/>
        <v>1975746399.1700001</v>
      </c>
      <c r="Q65" s="148">
        <f t="shared" si="20"/>
        <v>219328333</v>
      </c>
    </row>
    <row r="66" spans="2:17" x14ac:dyDescent="0.2">
      <c r="B66" s="187"/>
      <c r="C66" s="146" t="s">
        <v>209</v>
      </c>
      <c r="D66" s="148">
        <f>D57</f>
        <v>855309855</v>
      </c>
      <c r="E66" s="148">
        <f t="shared" ref="E66:Q66" si="21">E57</f>
        <v>0</v>
      </c>
      <c r="F66" s="148">
        <f t="shared" si="21"/>
        <v>0</v>
      </c>
      <c r="G66" s="148">
        <f t="shared" si="21"/>
        <v>0</v>
      </c>
      <c r="H66" s="148">
        <f t="shared" si="21"/>
        <v>0</v>
      </c>
      <c r="I66" s="148">
        <f t="shared" si="21"/>
        <v>855309855</v>
      </c>
      <c r="J66" s="148">
        <f t="shared" si="21"/>
        <v>0</v>
      </c>
      <c r="K66" s="180">
        <f t="shared" si="21"/>
        <v>730409218</v>
      </c>
      <c r="L66" s="148">
        <f t="shared" si="21"/>
        <v>0</v>
      </c>
      <c r="M66" s="148">
        <f t="shared" si="21"/>
        <v>730409218</v>
      </c>
      <c r="N66" s="148">
        <f t="shared" si="21"/>
        <v>730409218</v>
      </c>
      <c r="O66" s="148">
        <f t="shared" si="21"/>
        <v>124900637</v>
      </c>
      <c r="P66" s="148">
        <f t="shared" si="21"/>
        <v>124900637</v>
      </c>
      <c r="Q66" s="148">
        <f t="shared" si="21"/>
        <v>0</v>
      </c>
    </row>
    <row r="67" spans="2:17" x14ac:dyDescent="0.2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</row>
  </sheetData>
  <mergeCells count="3">
    <mergeCell ref="B1:Q1"/>
    <mergeCell ref="B2:Q2"/>
    <mergeCell ref="B3:Q3"/>
  </mergeCells>
  <pageMargins left="0.25" right="0.25" top="0.75" bottom="0.75" header="0.3" footer="0.3"/>
  <pageSetup paperSize="133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3"/>
  <sheetViews>
    <sheetView topLeftCell="B16" workbookViewId="0">
      <selection activeCell="B21" sqref="B21:E25"/>
    </sheetView>
  </sheetViews>
  <sheetFormatPr baseColWidth="10" defaultRowHeight="12.75" x14ac:dyDescent="0.2"/>
  <cols>
    <col min="1" max="1" width="3.85546875" customWidth="1"/>
    <col min="2" max="2" width="51.140625" customWidth="1"/>
    <col min="3" max="3" width="19.5703125" customWidth="1"/>
    <col min="4" max="4" width="17.140625" customWidth="1"/>
    <col min="5" max="5" width="16.7109375" customWidth="1"/>
    <col min="6" max="7" width="17.140625" customWidth="1"/>
    <col min="8" max="8" width="16" customWidth="1"/>
    <col min="10" max="10" width="15.7109375" bestFit="1" customWidth="1"/>
  </cols>
  <sheetData>
    <row r="1" spans="2:10" ht="13.5" thickBot="1" x14ac:dyDescent="0.25">
      <c r="B1" s="202" t="s">
        <v>173</v>
      </c>
      <c r="C1" s="203"/>
      <c r="D1" s="203"/>
      <c r="E1" s="203"/>
      <c r="F1" s="203"/>
      <c r="G1" s="203"/>
      <c r="H1" s="203"/>
      <c r="I1" s="204"/>
    </row>
    <row r="2" spans="2:10" ht="13.5" thickBot="1" x14ac:dyDescent="0.25">
      <c r="B2" s="205" t="s">
        <v>232</v>
      </c>
      <c r="C2" s="206"/>
      <c r="D2" s="206"/>
      <c r="E2" s="206"/>
      <c r="F2" s="206"/>
      <c r="G2" s="206"/>
      <c r="H2" s="206"/>
      <c r="I2" s="207"/>
    </row>
    <row r="3" spans="2:10" ht="26.25" thickBot="1" x14ac:dyDescent="0.25">
      <c r="B3" s="23" t="s">
        <v>4</v>
      </c>
      <c r="C3" s="24" t="s">
        <v>10</v>
      </c>
      <c r="D3" s="24" t="s">
        <v>11</v>
      </c>
      <c r="E3" s="24" t="s">
        <v>12</v>
      </c>
      <c r="F3" s="24" t="s">
        <v>15</v>
      </c>
      <c r="G3" s="24" t="s">
        <v>16</v>
      </c>
      <c r="H3" s="25" t="s">
        <v>17</v>
      </c>
      <c r="I3" s="26" t="s">
        <v>174</v>
      </c>
    </row>
    <row r="4" spans="2:10" x14ac:dyDescent="0.2">
      <c r="B4" s="27" t="s">
        <v>175</v>
      </c>
      <c r="C4" s="28">
        <f>'EJECUCION MES DE SEP 30 2021'!H5</f>
        <v>22807538309.130001</v>
      </c>
      <c r="D4" s="28">
        <f>'EJECUCION MES DE SEP 30 2021'!I5</f>
        <v>3319682053.5599999</v>
      </c>
      <c r="E4" s="28">
        <f>'EJECUCION MES DE SEP 30 2021'!J5-'EJECUCION MES DE SEP 30 2021'!K5</f>
        <v>8586033287.8600006</v>
      </c>
      <c r="F4" s="28">
        <f>'EJECUCION MES DE SEP 30 2021'!M5</f>
        <v>4691786811.7700005</v>
      </c>
      <c r="G4" s="28">
        <f>'EJECUCION MES DE SEP 30 2021'!N5</f>
        <v>14221505021.27</v>
      </c>
      <c r="H4" s="29">
        <f>'EJECUCION MES DE SEP 30 2021'!O5</f>
        <v>10901822967.709999</v>
      </c>
      <c r="I4" s="30">
        <f>E4/C4*100</f>
        <v>37.645594064059765</v>
      </c>
      <c r="J4" s="136"/>
    </row>
    <row r="5" spans="2:10" ht="13.5" thickBot="1" x14ac:dyDescent="0.25">
      <c r="B5" s="31"/>
      <c r="C5" s="32">
        <v>1</v>
      </c>
      <c r="D5" s="33">
        <f>D4/C4*100</f>
        <v>14.555196657199565</v>
      </c>
      <c r="E5" s="34">
        <f>E4/C4*100</f>
        <v>37.645594064059765</v>
      </c>
      <c r="F5" s="35">
        <f>F4/E4*100</f>
        <v>54.644405099195581</v>
      </c>
      <c r="G5" s="164">
        <f>G4/C4*100</f>
        <v>62.354405935940235</v>
      </c>
      <c r="H5" s="36"/>
      <c r="I5" s="37"/>
    </row>
    <row r="6" spans="2:10" ht="13.5" thickBot="1" x14ac:dyDescent="0.25">
      <c r="B6" s="38" t="s">
        <v>176</v>
      </c>
      <c r="C6" s="39">
        <f>C4</f>
        <v>22807538309.130001</v>
      </c>
      <c r="D6" s="40">
        <v>1</v>
      </c>
      <c r="E6" s="41" t="s">
        <v>177</v>
      </c>
      <c r="F6" s="42"/>
      <c r="G6" s="43"/>
      <c r="H6" s="44"/>
      <c r="I6" s="45"/>
    </row>
    <row r="7" spans="2:10" x14ac:dyDescent="0.2">
      <c r="B7" s="46" t="s">
        <v>178</v>
      </c>
      <c r="C7" s="47">
        <f>E4</f>
        <v>8586033287.8600006</v>
      </c>
      <c r="D7" s="48">
        <f>C7/C6*100</f>
        <v>37.645594064059765</v>
      </c>
      <c r="E7" s="49"/>
      <c r="F7" s="49"/>
      <c r="G7" s="49"/>
      <c r="H7" s="49"/>
      <c r="I7" s="45"/>
    </row>
    <row r="8" spans="2:10" x14ac:dyDescent="0.2">
      <c r="B8" s="50" t="s">
        <v>179</v>
      </c>
      <c r="C8" s="51">
        <f>D4</f>
        <v>3319682053.5599999</v>
      </c>
      <c r="D8" s="52">
        <f>C8/C6*100</f>
        <v>14.555196657199565</v>
      </c>
      <c r="E8" s="49"/>
      <c r="F8" s="49"/>
      <c r="G8" s="49"/>
      <c r="H8" s="49"/>
      <c r="I8" s="45"/>
    </row>
    <row r="9" spans="2:10" x14ac:dyDescent="0.2">
      <c r="B9" s="53" t="s">
        <v>180</v>
      </c>
      <c r="C9" s="54">
        <f>C6-C7-C8</f>
        <v>10901822967.710001</v>
      </c>
      <c r="D9" s="55">
        <f>100-D7-D8</f>
        <v>47.799209278740669</v>
      </c>
      <c r="E9" s="56"/>
      <c r="F9" s="49"/>
      <c r="G9" s="56"/>
      <c r="H9" s="56"/>
      <c r="I9" s="45"/>
    </row>
    <row r="10" spans="2:10" ht="13.5" thickBot="1" x14ac:dyDescent="0.25">
      <c r="B10" s="57"/>
      <c r="C10" s="49"/>
      <c r="D10" s="49"/>
      <c r="E10" s="49"/>
      <c r="F10" s="49"/>
      <c r="G10" s="49"/>
      <c r="H10" s="49"/>
      <c r="I10" s="45"/>
    </row>
    <row r="11" spans="2:10" ht="13.5" thickBot="1" x14ac:dyDescent="0.25">
      <c r="B11" s="208" t="s">
        <v>233</v>
      </c>
      <c r="C11" s="209"/>
      <c r="D11" s="209"/>
      <c r="E11" s="209"/>
      <c r="F11" s="209"/>
      <c r="G11" s="209"/>
      <c r="H11" s="209"/>
      <c r="I11" s="210"/>
    </row>
    <row r="12" spans="2:10" ht="26.25" thickBot="1" x14ac:dyDescent="0.25">
      <c r="B12" s="58"/>
      <c r="C12" s="59" t="s">
        <v>10</v>
      </c>
      <c r="D12" s="59" t="s">
        <v>11</v>
      </c>
      <c r="E12" s="59" t="s">
        <v>12</v>
      </c>
      <c r="F12" s="59" t="s">
        <v>15</v>
      </c>
      <c r="G12" s="59" t="s">
        <v>16</v>
      </c>
      <c r="H12" s="60" t="s">
        <v>17</v>
      </c>
      <c r="I12" s="61" t="s">
        <v>181</v>
      </c>
    </row>
    <row r="13" spans="2:10" ht="13.5" thickBot="1" x14ac:dyDescent="0.25">
      <c r="B13" s="62" t="s">
        <v>182</v>
      </c>
      <c r="C13" s="63">
        <f>INVERSION!H5</f>
        <v>17207149889.130001</v>
      </c>
      <c r="D13" s="63">
        <f>INVERSION!I6</f>
        <v>2999465205.7000003</v>
      </c>
      <c r="E13" s="63">
        <f>INVERSION!J5-INVERSION!K5</f>
        <v>5281608114.8899994</v>
      </c>
      <c r="F13" s="63">
        <f>INVERSION!M5</f>
        <v>2359742871.48</v>
      </c>
      <c r="G13" s="63">
        <f>INVERSION!N5</f>
        <v>11925541774.24</v>
      </c>
      <c r="H13" s="64">
        <f>INVERSION!O5</f>
        <v>8926076568.539999</v>
      </c>
      <c r="I13" s="65">
        <f>(D13+E13)/C13*100</f>
        <v>48.125769659397641</v>
      </c>
    </row>
    <row r="14" spans="2:10" ht="13.5" thickBot="1" x14ac:dyDescent="0.25">
      <c r="B14" s="57"/>
      <c r="C14" s="66">
        <v>1</v>
      </c>
      <c r="D14" s="67">
        <f>D13/C13*100</f>
        <v>17.431505072172381</v>
      </c>
      <c r="E14" s="67">
        <f>E13/C13*100</f>
        <v>30.694264587225256</v>
      </c>
      <c r="F14" s="67">
        <f>F13/E13*100</f>
        <v>44.678492234730037</v>
      </c>
      <c r="G14" s="49"/>
      <c r="H14" s="49"/>
      <c r="I14" s="45"/>
    </row>
    <row r="15" spans="2:10" ht="13.5" thickBot="1" x14ac:dyDescent="0.25">
      <c r="B15" s="68" t="s">
        <v>183</v>
      </c>
      <c r="C15" s="39">
        <f>C13</f>
        <v>17207149889.130001</v>
      </c>
      <c r="D15" s="69">
        <v>1</v>
      </c>
      <c r="E15" s="41" t="s">
        <v>184</v>
      </c>
      <c r="F15" s="42"/>
      <c r="G15" s="43"/>
      <c r="H15" s="44"/>
      <c r="I15" s="45"/>
    </row>
    <row r="16" spans="2:10" x14ac:dyDescent="0.2">
      <c r="B16" s="50" t="s">
        <v>178</v>
      </c>
      <c r="C16" s="70">
        <f>E13</f>
        <v>5281608114.8899994</v>
      </c>
      <c r="D16" s="71">
        <f>C16/C15</f>
        <v>0.30694264587225256</v>
      </c>
      <c r="E16" s="49"/>
      <c r="F16" s="49"/>
      <c r="G16" s="49"/>
      <c r="H16" s="49"/>
      <c r="I16" s="45"/>
    </row>
    <row r="17" spans="2:9" x14ac:dyDescent="0.2">
      <c r="B17" s="50" t="s">
        <v>179</v>
      </c>
      <c r="C17" s="72">
        <f>D13</f>
        <v>2999465205.7000003</v>
      </c>
      <c r="D17" s="71">
        <f>C17/C15</f>
        <v>0.17431505072172382</v>
      </c>
      <c r="E17" s="49"/>
      <c r="F17" s="49"/>
      <c r="G17" s="49"/>
      <c r="H17" s="49"/>
      <c r="I17" s="45"/>
    </row>
    <row r="18" spans="2:9" x14ac:dyDescent="0.2">
      <c r="B18" s="53" t="s">
        <v>180</v>
      </c>
      <c r="C18" s="54">
        <f>C15-C16-C17</f>
        <v>8926076568.5400009</v>
      </c>
      <c r="D18" s="73">
        <f>C18/C15</f>
        <v>0.51874230340602367</v>
      </c>
      <c r="E18" s="49"/>
      <c r="F18" s="49"/>
      <c r="G18" s="49"/>
      <c r="H18" s="49"/>
      <c r="I18" s="45"/>
    </row>
    <row r="19" spans="2:9" ht="13.5" thickBot="1" x14ac:dyDescent="0.25">
      <c r="B19" s="74"/>
      <c r="C19" s="75"/>
      <c r="D19" s="76"/>
      <c r="E19" s="77"/>
      <c r="F19" s="77"/>
      <c r="G19" s="77"/>
      <c r="H19" s="77"/>
      <c r="I19" s="45"/>
    </row>
    <row r="20" spans="2:9" x14ac:dyDescent="0.2">
      <c r="B20" s="78" t="s">
        <v>185</v>
      </c>
      <c r="C20" s="54"/>
      <c r="D20" s="79"/>
      <c r="E20" s="80" t="s">
        <v>186</v>
      </c>
      <c r="F20" s="77"/>
      <c r="G20" s="77"/>
      <c r="H20" s="77"/>
      <c r="I20" s="45"/>
    </row>
    <row r="21" spans="2:9" x14ac:dyDescent="0.2">
      <c r="B21" s="46" t="s">
        <v>187</v>
      </c>
      <c r="C21" s="81">
        <f>2436162985+391780000</f>
        <v>2827942985</v>
      </c>
      <c r="D21" s="82"/>
      <c r="E21" s="83">
        <f>2436162985+311027365</f>
        <v>2747190350</v>
      </c>
      <c r="F21" s="84"/>
      <c r="G21" s="77"/>
      <c r="H21" s="77"/>
      <c r="I21" s="45"/>
    </row>
    <row r="22" spans="2:9" x14ac:dyDescent="0.2">
      <c r="B22" s="85" t="s">
        <v>188</v>
      </c>
      <c r="C22" s="81">
        <f>195850000*2</f>
        <v>391700000</v>
      </c>
      <c r="D22" s="82"/>
      <c r="E22" s="83">
        <v>311027365</v>
      </c>
      <c r="F22" s="77"/>
      <c r="G22" s="77"/>
      <c r="H22" s="84"/>
      <c r="I22" s="45"/>
    </row>
    <row r="23" spans="2:9" x14ac:dyDescent="0.2">
      <c r="B23" s="46" t="s">
        <v>189</v>
      </c>
      <c r="C23" s="81">
        <v>2237623496</v>
      </c>
      <c r="D23" s="82"/>
      <c r="E23" s="83">
        <v>897323496</v>
      </c>
      <c r="F23" s="77"/>
      <c r="G23" s="77"/>
      <c r="H23" s="77"/>
      <c r="I23" s="45"/>
    </row>
    <row r="24" spans="2:9" ht="10.5" customHeight="1" x14ac:dyDescent="0.2">
      <c r="B24" s="86" t="s">
        <v>190</v>
      </c>
      <c r="C24" s="81"/>
      <c r="D24" s="82"/>
      <c r="E24" s="83">
        <v>0</v>
      </c>
      <c r="F24" s="77"/>
      <c r="G24" s="77"/>
      <c r="H24" s="77"/>
      <c r="I24" s="45"/>
    </row>
    <row r="25" spans="2:9" ht="13.5" thickBot="1" x14ac:dyDescent="0.25">
      <c r="B25" s="46" t="s">
        <v>191</v>
      </c>
      <c r="C25" s="87">
        <f>SUM(C21:C24)</f>
        <v>5457266481</v>
      </c>
      <c r="D25" s="88"/>
      <c r="E25" s="89">
        <f>SUM(E21:E24)</f>
        <v>3955541211</v>
      </c>
      <c r="F25" s="77"/>
      <c r="G25" s="77"/>
      <c r="H25" s="77"/>
      <c r="I25" s="45"/>
    </row>
    <row r="26" spans="2:9" ht="13.5" thickBot="1" x14ac:dyDescent="0.25">
      <c r="B26" s="90"/>
      <c r="C26" s="91"/>
      <c r="D26" s="92"/>
      <c r="E26" s="93"/>
      <c r="F26" s="77"/>
      <c r="G26" s="77"/>
      <c r="H26" s="77"/>
      <c r="I26" s="45"/>
    </row>
    <row r="27" spans="2:9" x14ac:dyDescent="0.2">
      <c r="B27" s="94" t="s">
        <v>192</v>
      </c>
      <c r="C27" s="95">
        <f>C13-C25</f>
        <v>11749883408.130001</v>
      </c>
      <c r="D27" s="96">
        <v>1</v>
      </c>
      <c r="E27" s="97"/>
      <c r="F27" s="77"/>
      <c r="G27" s="77"/>
      <c r="H27" s="77"/>
      <c r="I27" s="45"/>
    </row>
    <row r="28" spans="2:9" x14ac:dyDescent="0.2">
      <c r="B28" s="98" t="s">
        <v>193</v>
      </c>
      <c r="C28" s="81">
        <f>C16</f>
        <v>5281608114.8899994</v>
      </c>
      <c r="D28" s="82">
        <v>0.37090000000000001</v>
      </c>
      <c r="E28" s="99"/>
      <c r="F28" s="100" t="s">
        <v>194</v>
      </c>
      <c r="G28" s="101">
        <f>D13+E13</f>
        <v>8281073320.5900002</v>
      </c>
      <c r="H28" s="102">
        <f>G28/C27</f>
        <v>0.70477919081819518</v>
      </c>
      <c r="I28" s="45"/>
    </row>
    <row r="29" spans="2:9" x14ac:dyDescent="0.2">
      <c r="B29" s="98" t="s">
        <v>195</v>
      </c>
      <c r="C29" s="103">
        <f>C27-C28</f>
        <v>6468275293.2400017</v>
      </c>
      <c r="D29" s="104">
        <v>0.62909999999999999</v>
      </c>
      <c r="E29" s="105"/>
      <c r="F29" s="106" t="s">
        <v>180</v>
      </c>
      <c r="G29" s="107">
        <f>C27-G28</f>
        <v>3468810087.5400009</v>
      </c>
      <c r="H29" s="77" t="s">
        <v>196</v>
      </c>
      <c r="I29" s="45"/>
    </row>
    <row r="30" spans="2:9" ht="13.5" thickBot="1" x14ac:dyDescent="0.25">
      <c r="B30" s="57"/>
      <c r="C30" s="49"/>
      <c r="D30" s="49"/>
      <c r="E30" s="49"/>
      <c r="F30" s="49"/>
      <c r="G30" s="49"/>
      <c r="H30" s="49"/>
      <c r="I30" s="45"/>
    </row>
    <row r="31" spans="2:9" ht="13.5" thickBot="1" x14ac:dyDescent="0.25">
      <c r="B31" s="211" t="s">
        <v>234</v>
      </c>
      <c r="C31" s="212"/>
      <c r="D31" s="212"/>
      <c r="E31" s="212"/>
      <c r="F31" s="212"/>
      <c r="G31" s="212"/>
      <c r="H31" s="212"/>
      <c r="I31" s="108"/>
    </row>
    <row r="32" spans="2:9" ht="26.25" thickBot="1" x14ac:dyDescent="0.25">
      <c r="B32" s="109" t="s">
        <v>4</v>
      </c>
      <c r="C32" s="110" t="s">
        <v>10</v>
      </c>
      <c r="D32" s="110" t="s">
        <v>11</v>
      </c>
      <c r="E32" s="110" t="s">
        <v>12</v>
      </c>
      <c r="F32" s="110" t="s">
        <v>15</v>
      </c>
      <c r="G32" s="110" t="s">
        <v>16</v>
      </c>
      <c r="H32" s="111" t="s">
        <v>17</v>
      </c>
      <c r="I32" s="112" t="s">
        <v>197</v>
      </c>
    </row>
    <row r="33" spans="2:10" ht="13.5" thickBot="1" x14ac:dyDescent="0.25">
      <c r="B33" s="113" t="s">
        <v>78</v>
      </c>
      <c r="C33" s="114">
        <f>FUNCIONAMEINTO!I56</f>
        <v>5600388420</v>
      </c>
      <c r="D33" s="114">
        <f>FUNCIONAMEINTO!J56</f>
        <v>320216847.86000001</v>
      </c>
      <c r="E33" s="114">
        <f>FUNCIONAMEINTO!K56-FUNCIONAMEINTO!L56</f>
        <v>3304425172.9699998</v>
      </c>
      <c r="F33" s="114">
        <f>FUNCIONAMEINTO!N56</f>
        <v>2332043940.29</v>
      </c>
      <c r="G33" s="114">
        <f>FUNCIONAMEINTO!O56</f>
        <v>2295963247.0300002</v>
      </c>
      <c r="H33" s="115">
        <f>FUNCIONAMEINTO!P56</f>
        <v>1975746399.1700001</v>
      </c>
      <c r="I33" s="116">
        <f>(D33+E33)/C33*100</f>
        <v>64.72126125905389</v>
      </c>
      <c r="J33" s="136"/>
    </row>
    <row r="34" spans="2:10" ht="13.5" thickBot="1" x14ac:dyDescent="0.25">
      <c r="B34" s="57"/>
      <c r="C34" s="117">
        <v>1</v>
      </c>
      <c r="D34" s="67">
        <f>D33/C33*100</f>
        <v>5.717761409484523</v>
      </c>
      <c r="E34" s="67">
        <f>E33/C33*100</f>
        <v>59.003499849569366</v>
      </c>
      <c r="F34" s="67">
        <f>F33/E33*100</f>
        <v>70.573362028772209</v>
      </c>
      <c r="G34" s="49"/>
      <c r="H34" s="49"/>
      <c r="I34" s="45"/>
    </row>
    <row r="35" spans="2:10" ht="13.5" thickBot="1" x14ac:dyDescent="0.25">
      <c r="B35" s="68" t="s">
        <v>183</v>
      </c>
      <c r="C35" s="39">
        <f>C33</f>
        <v>5600388420</v>
      </c>
      <c r="D35" s="69">
        <v>1</v>
      </c>
      <c r="E35" s="41" t="s">
        <v>198</v>
      </c>
      <c r="F35" s="42"/>
      <c r="G35" s="43"/>
      <c r="H35" s="44"/>
      <c r="I35" s="45"/>
    </row>
    <row r="36" spans="2:10" x14ac:dyDescent="0.2">
      <c r="B36" s="50" t="s">
        <v>178</v>
      </c>
      <c r="C36" s="118">
        <f>E33</f>
        <v>3304425172.9699998</v>
      </c>
      <c r="D36" s="71">
        <f>C36/C35</f>
        <v>0.59003499849569363</v>
      </c>
      <c r="E36" s="49"/>
      <c r="F36" s="49"/>
      <c r="G36" s="49"/>
      <c r="H36" s="49"/>
      <c r="I36" s="45"/>
    </row>
    <row r="37" spans="2:10" x14ac:dyDescent="0.2">
      <c r="B37" s="50" t="s">
        <v>179</v>
      </c>
      <c r="C37" s="72">
        <f>FUNCIONAMEINTO!J56</f>
        <v>320216847.86000001</v>
      </c>
      <c r="D37" s="71">
        <f>C37/C35</f>
        <v>5.717761409484523E-2</v>
      </c>
      <c r="E37" s="49"/>
      <c r="F37" s="49"/>
      <c r="G37" s="49"/>
      <c r="H37" s="49"/>
      <c r="I37" s="45"/>
    </row>
    <row r="38" spans="2:10" x14ac:dyDescent="0.2">
      <c r="B38" s="53" t="s">
        <v>180</v>
      </c>
      <c r="C38" s="54">
        <f>C35-C36-C37</f>
        <v>1975746399.1700001</v>
      </c>
      <c r="D38" s="73">
        <f>C38/C35</f>
        <v>0.35278738740946114</v>
      </c>
      <c r="E38" s="49"/>
      <c r="F38" s="49"/>
      <c r="G38" s="49"/>
      <c r="H38" s="49"/>
      <c r="I38" s="45"/>
    </row>
    <row r="39" spans="2:10" x14ac:dyDescent="0.2">
      <c r="B39" s="119" t="s">
        <v>199</v>
      </c>
      <c r="C39" s="120"/>
      <c r="D39" s="120"/>
      <c r="E39" s="120"/>
      <c r="F39" s="120"/>
      <c r="G39" s="120"/>
      <c r="H39" s="120"/>
      <c r="I39" s="121"/>
    </row>
    <row r="40" spans="2:10" x14ac:dyDescent="0.2">
      <c r="B40" s="122" t="s">
        <v>200</v>
      </c>
      <c r="C40" s="123"/>
      <c r="D40" s="123"/>
      <c r="E40" s="123"/>
      <c r="F40" s="123"/>
      <c r="G40" s="123"/>
      <c r="H40" s="123"/>
      <c r="I40" s="124"/>
    </row>
    <row r="41" spans="2:10" x14ac:dyDescent="0.2">
      <c r="B41" s="125" t="s">
        <v>201</v>
      </c>
      <c r="C41" s="126"/>
      <c r="D41" s="126"/>
      <c r="E41" s="126"/>
      <c r="F41" s="126"/>
      <c r="G41" s="126"/>
      <c r="H41" s="126"/>
      <c r="I41" s="127"/>
    </row>
    <row r="42" spans="2:10" ht="13.5" thickBot="1" x14ac:dyDescent="0.25">
      <c r="B42" s="128"/>
      <c r="C42" s="129"/>
      <c r="D42" s="128"/>
      <c r="E42" s="128"/>
      <c r="F42" s="128"/>
      <c r="G42" s="128"/>
      <c r="H42" s="128"/>
      <c r="I42" s="128"/>
    </row>
    <row r="43" spans="2:10" ht="13.5" thickBot="1" x14ac:dyDescent="0.25">
      <c r="B43" s="128"/>
      <c r="C43" s="130"/>
      <c r="D43" s="128"/>
      <c r="E43" s="128"/>
      <c r="F43" s="128"/>
      <c r="G43" s="128"/>
      <c r="H43" s="128"/>
      <c r="I43" s="128"/>
    </row>
  </sheetData>
  <mergeCells count="4">
    <mergeCell ref="B1:I1"/>
    <mergeCell ref="B2:I2"/>
    <mergeCell ref="B11:I11"/>
    <mergeCell ref="B31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MES DE SEP 30 2021</vt:lpstr>
      <vt:lpstr>INVERSION</vt:lpstr>
      <vt:lpstr>FUNCIONAMEINTO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Otálora Pabuena</dc:creator>
  <cp:lastModifiedBy>Jairo Otálora Pabuena</cp:lastModifiedBy>
  <cp:lastPrinted>2021-10-28T16:12:50Z</cp:lastPrinted>
  <dcterms:created xsi:type="dcterms:W3CDTF">2021-10-04T17:26:49Z</dcterms:created>
  <dcterms:modified xsi:type="dcterms:W3CDTF">2021-12-02T16:18:51Z</dcterms:modified>
</cp:coreProperties>
</file>