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talorap\Desktop\INFORME PTO 2021\"/>
    </mc:Choice>
  </mc:AlternateContent>
  <bookViews>
    <workbookView xWindow="0" yWindow="0" windowWidth="2370" windowHeight="240"/>
  </bookViews>
  <sheets>
    <sheet name="EJECUCION A MARZO 31 DE 20201" sheetId="1" r:id="rId1"/>
  </sheets>
  <calcPr calcId="162913"/>
</workbook>
</file>

<file path=xl/calcChain.xml><?xml version="1.0" encoding="utf-8"?>
<calcChain xmlns="http://schemas.openxmlformats.org/spreadsheetml/2006/main">
  <c r="P59" i="1" l="1"/>
  <c r="P60" i="1"/>
  <c r="P62" i="1"/>
  <c r="P63" i="1"/>
  <c r="O68" i="1"/>
  <c r="P70" i="1"/>
  <c r="I68" i="1"/>
  <c r="P68" i="1" s="1"/>
  <c r="I69" i="1"/>
  <c r="P69" i="1" s="1"/>
  <c r="I70" i="1"/>
  <c r="O70" i="1" s="1"/>
  <c r="E67" i="1"/>
  <c r="F67" i="1"/>
  <c r="G67" i="1"/>
  <c r="H67" i="1"/>
  <c r="J67" i="1"/>
  <c r="K67" i="1"/>
  <c r="L67" i="1"/>
  <c r="M67" i="1"/>
  <c r="N67" i="1"/>
  <c r="D67" i="1"/>
  <c r="I67" i="1" s="1"/>
  <c r="P67" i="1" l="1"/>
  <c r="O67" i="1"/>
  <c r="O69" i="1"/>
  <c r="L21" i="1" l="1"/>
  <c r="E133" i="1" l="1"/>
  <c r="F133" i="1"/>
  <c r="G133" i="1"/>
  <c r="H133" i="1"/>
  <c r="I133" i="1"/>
  <c r="J133" i="1"/>
  <c r="K133" i="1"/>
  <c r="L133" i="1"/>
  <c r="M133" i="1"/>
  <c r="N133" i="1"/>
  <c r="O133" i="1"/>
  <c r="P133" i="1"/>
  <c r="D133" i="1"/>
  <c r="E61" i="1"/>
  <c r="F61" i="1"/>
  <c r="G61" i="1"/>
  <c r="G58" i="1" s="1"/>
  <c r="H61" i="1"/>
  <c r="I61" i="1"/>
  <c r="J61" i="1"/>
  <c r="K61" i="1"/>
  <c r="L61" i="1"/>
  <c r="M61" i="1"/>
  <c r="M58" i="1" s="1"/>
  <c r="N61" i="1"/>
  <c r="O61" i="1"/>
  <c r="D61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D88" i="1"/>
  <c r="P34" i="1"/>
  <c r="P30" i="1" s="1"/>
  <c r="O34" i="1"/>
  <c r="N34" i="1"/>
  <c r="N30" i="1" s="1"/>
  <c r="M34" i="1"/>
  <c r="M30" i="1" s="1"/>
  <c r="L34" i="1"/>
  <c r="L30" i="1" s="1"/>
  <c r="K34" i="1"/>
  <c r="K30" i="1" s="1"/>
  <c r="J34" i="1"/>
  <c r="J30" i="1" s="1"/>
  <c r="I34" i="1"/>
  <c r="I30" i="1" s="1"/>
  <c r="H34" i="1"/>
  <c r="H30" i="1" s="1"/>
  <c r="G34" i="1"/>
  <c r="G30" i="1" s="1"/>
  <c r="F34" i="1"/>
  <c r="F30" i="1" s="1"/>
  <c r="E34" i="1"/>
  <c r="E30" i="1" s="1"/>
  <c r="D34" i="1"/>
  <c r="D30" i="1" s="1"/>
  <c r="O30" i="1"/>
  <c r="O28" i="1"/>
  <c r="N28" i="1"/>
  <c r="O27" i="1"/>
  <c r="M27" i="1"/>
  <c r="N27" i="1" s="1"/>
  <c r="L26" i="1"/>
  <c r="K26" i="1"/>
  <c r="O26" i="1" s="1"/>
  <c r="K25" i="1"/>
  <c r="O25" i="1" s="1"/>
  <c r="P25" i="1" s="1"/>
  <c r="K24" i="1"/>
  <c r="M24" i="1" s="1"/>
  <c r="N24" i="1" s="1"/>
  <c r="K23" i="1"/>
  <c r="M23" i="1" s="1"/>
  <c r="N23" i="1" s="1"/>
  <c r="K22" i="1"/>
  <c r="O8" i="1"/>
  <c r="O7" i="1" s="1"/>
  <c r="M8" i="1"/>
  <c r="M7" i="1" s="1"/>
  <c r="L7" i="1"/>
  <c r="K7" i="1"/>
  <c r="J7" i="1"/>
  <c r="I7" i="1"/>
  <c r="H7" i="1"/>
  <c r="G7" i="1"/>
  <c r="F7" i="1"/>
  <c r="E7" i="1"/>
  <c r="D7" i="1"/>
  <c r="P61" i="1" l="1"/>
  <c r="G57" i="1"/>
  <c r="G56" i="1" s="1"/>
  <c r="M57" i="1"/>
  <c r="M56" i="1" s="1"/>
  <c r="K21" i="1"/>
  <c r="O22" i="1"/>
  <c r="D58" i="1"/>
  <c r="J58" i="1"/>
  <c r="J57" i="1" s="1"/>
  <c r="J56" i="1" s="1"/>
  <c r="O58" i="1"/>
  <c r="I58" i="1"/>
  <c r="P58" i="1" s="1"/>
  <c r="P57" i="1" s="1"/>
  <c r="P56" i="1" s="1"/>
  <c r="H6" i="1"/>
  <c r="L58" i="1"/>
  <c r="P22" i="1"/>
  <c r="M22" i="1"/>
  <c r="Q58" i="1"/>
  <c r="N58" i="1"/>
  <c r="H58" i="1"/>
  <c r="F58" i="1"/>
  <c r="K58" i="1"/>
  <c r="E58" i="1"/>
  <c r="E6" i="1"/>
  <c r="I6" i="1"/>
  <c r="O24" i="1"/>
  <c r="P24" i="1" s="1"/>
  <c r="G6" i="1"/>
  <c r="F6" i="1"/>
  <c r="P8" i="1"/>
  <c r="P7" i="1" s="1"/>
  <c r="O23" i="1"/>
  <c r="P23" i="1" s="1"/>
  <c r="L6" i="1"/>
  <c r="N26" i="1"/>
  <c r="D6" i="1"/>
  <c r="J6" i="1"/>
  <c r="N8" i="1"/>
  <c r="N7" i="1" s="1"/>
  <c r="M25" i="1"/>
  <c r="N25" i="1" s="1"/>
  <c r="M26" i="1"/>
  <c r="E57" i="1" l="1"/>
  <c r="E56" i="1" s="1"/>
  <c r="E55" i="1" s="1"/>
  <c r="E54" i="1" s="1"/>
  <c r="E5" i="1" s="1"/>
  <c r="K57" i="1"/>
  <c r="K56" i="1" s="1"/>
  <c r="D57" i="1"/>
  <c r="D56" i="1" s="1"/>
  <c r="D55" i="1" s="1"/>
  <c r="D54" i="1" s="1"/>
  <c r="D5" i="1" s="1"/>
  <c r="G55" i="1"/>
  <c r="G54" i="1" s="1"/>
  <c r="G5" i="1" s="1"/>
  <c r="F57" i="1"/>
  <c r="F56" i="1" s="1"/>
  <c r="F55" i="1" s="1"/>
  <c r="F54" i="1" s="1"/>
  <c r="F5" i="1" s="1"/>
  <c r="L57" i="1"/>
  <c r="L56" i="1" s="1"/>
  <c r="L55" i="1" s="1"/>
  <c r="L54" i="1" s="1"/>
  <c r="L5" i="1" s="1"/>
  <c r="H57" i="1"/>
  <c r="H56" i="1" s="1"/>
  <c r="H55" i="1" s="1"/>
  <c r="H54" i="1" s="1"/>
  <c r="H5" i="1" s="1"/>
  <c r="N57" i="1"/>
  <c r="N56" i="1" s="1"/>
  <c r="I57" i="1"/>
  <c r="I56" i="1" s="1"/>
  <c r="I55" i="1" s="1"/>
  <c r="I54" i="1" s="1"/>
  <c r="I5" i="1" s="1"/>
  <c r="Q57" i="1"/>
  <c r="Q56" i="1" s="1"/>
  <c r="Q55" i="1" s="1"/>
  <c r="Q54" i="1" s="1"/>
  <c r="Q5" i="1" s="1"/>
  <c r="O57" i="1"/>
  <c r="O56" i="1" s="1"/>
  <c r="N22" i="1"/>
  <c r="N21" i="1" s="1"/>
  <c r="N6" i="1" s="1"/>
  <c r="M21" i="1"/>
  <c r="M6" i="1" s="1"/>
  <c r="O21" i="1"/>
  <c r="P21" i="1"/>
  <c r="J55" i="1"/>
  <c r="J54" i="1" s="1"/>
  <c r="J5" i="1" s="1"/>
  <c r="K6" i="1"/>
  <c r="M55" i="1" l="1"/>
  <c r="M54" i="1" s="1"/>
  <c r="M5" i="1" s="1"/>
  <c r="N55" i="1"/>
  <c r="N54" i="1" s="1"/>
  <c r="N5" i="1" s="1"/>
  <c r="K55" i="1"/>
  <c r="K54" i="1" s="1"/>
  <c r="K5" i="1"/>
  <c r="P6" i="1"/>
  <c r="O6" i="1"/>
  <c r="O55" i="1" l="1"/>
  <c r="O54" i="1" s="1"/>
  <c r="O5" i="1" s="1"/>
  <c r="P55" i="1"/>
  <c r="P54" i="1" s="1"/>
  <c r="P5" i="1"/>
</calcChain>
</file>

<file path=xl/sharedStrings.xml><?xml version="1.0" encoding="utf-8"?>
<sst xmlns="http://schemas.openxmlformats.org/spreadsheetml/2006/main" count="267" uniqueCount="170">
  <si>
    <t>REPUBLICA DE COLOMBIA DISTRITO DE CARTAGENA INSTITUTO DE PATRIMONIO Y CULTURA DE CARTAGENA NIT 806.013.631-8</t>
  </si>
  <si>
    <t>Periodo: 2021/03</t>
  </si>
  <si>
    <t>Rubro</t>
  </si>
  <si>
    <t>Nombre Rubro Presupuestal</t>
  </si>
  <si>
    <t>Presupuesto Inicial</t>
  </si>
  <si>
    <t>Adición</t>
  </si>
  <si>
    <t>Reducción</t>
  </si>
  <si>
    <t>Credito</t>
  </si>
  <si>
    <t>C/Credito</t>
  </si>
  <si>
    <t>Presupuesto Definitivo</t>
  </si>
  <si>
    <t>Disponibilidad Sin Registrar</t>
  </si>
  <si>
    <t>Compromiso</t>
  </si>
  <si>
    <t>Liberación</t>
  </si>
  <si>
    <t>Obligación</t>
  </si>
  <si>
    <t>Pago</t>
  </si>
  <si>
    <t>Saldo x Ejecutar</t>
  </si>
  <si>
    <t>Saldo Disponible</t>
  </si>
  <si>
    <t>Saldo x Pagar</t>
  </si>
  <si>
    <t>TOTAL GASTOS</t>
  </si>
  <si>
    <t>PROGRAMA DE INVERSION</t>
  </si>
  <si>
    <t>INVERSION SOCIAL</t>
  </si>
  <si>
    <t>OBJETIVOS ESTRATEGICOS</t>
  </si>
  <si>
    <t>LINEA ESTRATEGICA ARTES, CULTURA Y PATRIMONIO PARA UNA CARTAGENA INCLUYENTE</t>
  </si>
  <si>
    <t>MEDIACION Y BIBLIOTECAS PARA LA INCLUSION</t>
  </si>
  <si>
    <t>ESTIMULOS PARA LAS ARTES Y EL EMPRENDIMIENTO EN UNA CARTAGENA INCLUYENTE</t>
  </si>
  <si>
    <t>FORMACION Y DIVULGACION PARA LAS ARTES Y EL EMPRENDIMIENTO</t>
  </si>
  <si>
    <t>ESTIMULOS PARA LAS ARTES Y LA CULTURA</t>
  </si>
  <si>
    <t>PATRIMONIO INMATERIAL: PRACTICAS SIGNIFICATIVAS PARA LA MEMORIA</t>
  </si>
  <si>
    <t>PRACTICAS SIGNIFICATIVAS DEL PATRIMONIO INMATERIAL</t>
  </si>
  <si>
    <t>SALVAGUARDA DEL PATRIMONIO INMATERIAL EN CARTAGENA DE INDIAS</t>
  </si>
  <si>
    <t>VALORACIÓN, CUIDADO Y APROPIACIÓN SOCIAL DEL PATRIMONIO MATERIAL</t>
  </si>
  <si>
    <t>APROPIACIÓN SOCIAL Y DIVULGACIÓN DEL PATRIMONIO MATERIAL</t>
  </si>
  <si>
    <t>VALORACION, CUIDADO Y CONTROL DEL PATRIMONIO MATERIAL</t>
  </si>
  <si>
    <t>VALORACION, CUIDADO Y CONTROL DEL PATRIMONIO MATERIAL CASA GALERAS</t>
  </si>
  <si>
    <t>DERECHOS CULTURALES Y BUEN GOBIERNO PARA EL FORTALECIMIENTO INSTITUCIONAL Y CIUDADANO</t>
  </si>
  <si>
    <t>GARANTIA DE LOS DERECHOS CULTURALES</t>
  </si>
  <si>
    <t>FORTALECIMIENTO INSTITUCIONAL</t>
  </si>
  <si>
    <t>INFRAESTRUCTURA CULTURAL PARA LA INCLUSION</t>
  </si>
  <si>
    <t>LINEA ESTRATEGICA CARTAGENA INTELIGENTE CON TODOS Y PARA TODOS</t>
  </si>
  <si>
    <t>PREMIO JORGE PIEDRAHITA ADUEN</t>
  </si>
  <si>
    <t>LINEA ESTRATEGICA PARA LA EQUIDAD E INCLUSION DE LOS NEGROS, AFROS, PALENQUEROS E INDIGENAS</t>
  </si>
  <si>
    <t>SOSTENIBILIDAD CULTURAL COMO GARANTIA DE PERMANENCIA</t>
  </si>
  <si>
    <t>LINEA ESTRATEGICA JOVENES SALVANDO A CARTAGENA</t>
  </si>
  <si>
    <t>JOVENES PARTICIPANDO Y SALVANDO A CARTAGENA</t>
  </si>
  <si>
    <t>APROPIACION SOCIAL Y DIVULGACION DEL PATRIMONIO MATERIAL-EXCEDENTES 2019</t>
  </si>
  <si>
    <t>MEDIACION Y BIBLIOTECAS PARA LA INCLUSION-EXCEDENETS FINANCIEROS 2019</t>
  </si>
  <si>
    <t>PRACTICAS SIGNIFICATIVAS DEL PATRIMONIO INMATERIAL-REASIGNACION D EEXCEDENTES FINANCIEROS 2019</t>
  </si>
  <si>
    <t>VENTA DE SERVICIOS</t>
  </si>
  <si>
    <t>VENTA SERVICIOS TEATRO ADOLFO MEJIA</t>
  </si>
  <si>
    <t>CONTRAPRESTACIONES PORTUARIAS</t>
  </si>
  <si>
    <t>VALORACION, CUIDADO Y APROPIACION SOCIAL DEL PATRIMONIO MATERIAL</t>
  </si>
  <si>
    <t>SGP SISTEMA GENERAL DE PARTICIPACION</t>
  </si>
  <si>
    <t>FORTALECIMIENTO DE ESTIMULOS PARA LAS ARTES Y CULTURA</t>
  </si>
  <si>
    <t>APROPIACION SOCIAL Y DIVULGACION DEL PATRIMONIO MATERIAL</t>
  </si>
  <si>
    <t>PRACTCIAS SIGNIFICATIVAS DEL PATRIMONIO INMATERIAL REASIGNACIONES EXCEDENTES FINANCIEROS</t>
  </si>
  <si>
    <t>RENDIMIENTOS FINANCIEROS SANCIONES CULTURA</t>
  </si>
  <si>
    <t>PRACTICAS SIGNIFICATIVAS DEL PATRIMONIO INMATERIAL RENDIMIENTOS FINANCIEROS CULTURA</t>
  </si>
  <si>
    <t>ESTAMPILA PRO CULTURA</t>
  </si>
  <si>
    <t>APROPIACIÓN SOCIAL Y DIVULGACION DEL PATRIMONIO MATERIAL</t>
  </si>
  <si>
    <t>INFRAESTRUCTURA CULTURAL PARA LA INCLUSION SOCIAL -REASIGANCION EXCEDENTES FINANCIEROS 2019</t>
  </si>
  <si>
    <t>MULTAS Y SANCIONES</t>
  </si>
  <si>
    <t>PRACTICAS SIGINIFICATIVAS DEL PATRIMONIO INMATERIAL MULTAS Y SANCIONES</t>
  </si>
  <si>
    <t>ESPECTACULOS PUBLICOS LEY 1493 DE 2011</t>
  </si>
  <si>
    <t>02A</t>
  </si>
  <si>
    <t>TOTAL GASTOS DE FUNCIONAMIENTO</t>
  </si>
  <si>
    <t>02A00101100</t>
  </si>
  <si>
    <t>GASTO DE PERSONAL</t>
  </si>
  <si>
    <t>02A001011001</t>
  </si>
  <si>
    <t>SUELDO PERSONAL DE NOMINA</t>
  </si>
  <si>
    <t>02A001011002</t>
  </si>
  <si>
    <t>GASTOS DE REPRSENTACION</t>
  </si>
  <si>
    <t>02A001011003</t>
  </si>
  <si>
    <t>PRIMA DE NAVIDAD</t>
  </si>
  <si>
    <t>02A001011004</t>
  </si>
  <si>
    <t>INTERESES DE CESANTIAS</t>
  </si>
  <si>
    <t>02A001011005</t>
  </si>
  <si>
    <t>VACACIONES</t>
  </si>
  <si>
    <t>02A001011007</t>
  </si>
  <si>
    <t>BONIFICACION ESPECIAL POR RECREACION</t>
  </si>
  <si>
    <t>02A001011008</t>
  </si>
  <si>
    <t>PRIMA DE VACACIONES</t>
  </si>
  <si>
    <t>02A001011009</t>
  </si>
  <si>
    <t>PRIMA POR SERVICIOS PRESTADOS</t>
  </si>
  <si>
    <t>02A001011010</t>
  </si>
  <si>
    <t>BONIFICACION POR SERVICIOS PRESTADOS 35%</t>
  </si>
  <si>
    <t>02A0010120</t>
  </si>
  <si>
    <t>SERVICIOS PERSONALES INDIRECTOS</t>
  </si>
  <si>
    <t>02A001012001</t>
  </si>
  <si>
    <t>REMUNERACION SERVICIOS TECNICOS</t>
  </si>
  <si>
    <t>02A0010130</t>
  </si>
  <si>
    <t>CONTRIBUCIONES NOMINA SECTOR PRIVADO</t>
  </si>
  <si>
    <t>02A001013001</t>
  </si>
  <si>
    <t>CAJA DE COMPENSACION FAMILIAR</t>
  </si>
  <si>
    <t>02A001013002</t>
  </si>
  <si>
    <t>APORTES PREVISION SOCIAL SERVICIOS MEDICOS</t>
  </si>
  <si>
    <t>02A001013003</t>
  </si>
  <si>
    <t>APORTES PREVISION SOCIAL PENSIONES</t>
  </si>
  <si>
    <t>02A001013004</t>
  </si>
  <si>
    <t>APORTES PREVISION SOCIAL -ATEP RIESGOS PROFESIONALES</t>
  </si>
  <si>
    <t>02A0010140</t>
  </si>
  <si>
    <t>CONTRIBUCIONES NOMINA SECTOR PUBLICO</t>
  </si>
  <si>
    <t>02A001014001</t>
  </si>
  <si>
    <t>INSTITUTO COLOMBIANO DE BIENESTAR SOCIAL I.C.B.F</t>
  </si>
  <si>
    <t>02A001014002</t>
  </si>
  <si>
    <t>SERVICIO NACIONAL DE APRENDIZAJE SENA</t>
  </si>
  <si>
    <t>02A00101932001</t>
  </si>
  <si>
    <t>REMUNERACION SERVICIOS TECNICOS -ICLD FUNCIONAMIUENTO</t>
  </si>
  <si>
    <t>02A00102</t>
  </si>
  <si>
    <t>GASTOS GENERALES</t>
  </si>
  <si>
    <t>02A0010201</t>
  </si>
  <si>
    <t>ADQUISICIONES DE BIENES</t>
  </si>
  <si>
    <t>02A001020101</t>
  </si>
  <si>
    <t>COMPRA DE EQUIPOS</t>
  </si>
  <si>
    <t>02A001020102</t>
  </si>
  <si>
    <t>MATERIALES Y SUMISTROS</t>
  </si>
  <si>
    <t>02A0010301</t>
  </si>
  <si>
    <t>ADQUISICION DE SERVICIOS</t>
  </si>
  <si>
    <t>02A001030101</t>
  </si>
  <si>
    <t>MANTENIMIENTO</t>
  </si>
  <si>
    <t>02A001030102</t>
  </si>
  <si>
    <t>SERVICIOS PUBLICOS</t>
  </si>
  <si>
    <t>02A001030103</t>
  </si>
  <si>
    <t>ARRENDAMIENTOS</t>
  </si>
  <si>
    <t>02A001030104</t>
  </si>
  <si>
    <t>VIATICOS Y GASTOS D EVIAJES</t>
  </si>
  <si>
    <t>02A001030105</t>
  </si>
  <si>
    <t>IMPRESIONES Y PUBLICACIONES</t>
  </si>
  <si>
    <t>02A001030106</t>
  </si>
  <si>
    <t>TRANSPORTES Y COMUNICACIÓN</t>
  </si>
  <si>
    <t>02A001030107</t>
  </si>
  <si>
    <t>SEGURO</t>
  </si>
  <si>
    <t>02A001030110</t>
  </si>
  <si>
    <t>CAPACITACION</t>
  </si>
  <si>
    <t>02A001030111</t>
  </si>
  <si>
    <t>BIENESTAR SOCIAL</t>
  </si>
  <si>
    <t>02A001030116</t>
  </si>
  <si>
    <t>SERVICIOS DE SEGURIDAD Y VIGILANCIA</t>
  </si>
  <si>
    <t>02A001030117</t>
  </si>
  <si>
    <t>GASTOS LEGALES</t>
  </si>
  <si>
    <t>02A001030143</t>
  </si>
  <si>
    <t>COMISIONES Y GASTOS BANCARIOS</t>
  </si>
  <si>
    <t>02A00104</t>
  </si>
  <si>
    <t>OTROS SERVICIOS</t>
  </si>
  <si>
    <t>02A0010401</t>
  </si>
  <si>
    <t>CUOTA DE AUDITAJE</t>
  </si>
  <si>
    <t>02A00105</t>
  </si>
  <si>
    <t>TRANSFERENCIA CORRIENTES</t>
  </si>
  <si>
    <t>02A0010501</t>
  </si>
  <si>
    <t>TRANSFERENCIA DE PERVISION Y SEGURIDAD SOCIAL</t>
  </si>
  <si>
    <t>02A001050101</t>
  </si>
  <si>
    <t>CESANTIAS</t>
  </si>
  <si>
    <t>02A0010601</t>
  </si>
  <si>
    <t>OTRAS TRANSFERENCIAS</t>
  </si>
  <si>
    <t>02A001060101</t>
  </si>
  <si>
    <t>SETENCIAS Y CONCILIACIONES</t>
  </si>
  <si>
    <t>02A00110931001</t>
  </si>
  <si>
    <t>SUELDO PERSONAL DE NOMINA SUPERAVIT ICLD FUNCIONAMIENTO</t>
  </si>
  <si>
    <t>02A083011001</t>
  </si>
  <si>
    <t>REASIGNACIONES</t>
  </si>
  <si>
    <t>MARIA ELENA MULETH BARRIOS</t>
  </si>
  <si>
    <t>JAIRO OTALORA PABUENA</t>
  </si>
  <si>
    <t>PROFESIONAL ESPECIALIZADO</t>
  </si>
  <si>
    <t>PROFESIONAL UNIVERSITARIO</t>
  </si>
  <si>
    <t>DIVISION ADMINISTRATIVA Y FINANCIERA</t>
  </si>
  <si>
    <t>INSTITUTO DE PATRIMONIO Y CULTURA DE CARTAGENA</t>
  </si>
  <si>
    <t>CEL 3215009417</t>
  </si>
  <si>
    <t>presupuesto@ipcc.gov.co</t>
  </si>
  <si>
    <t>MEDIACION Y BLIBLIOTECAS PARA LA INCLUSION -EXCEDENTES FINANCIEROS 2020</t>
  </si>
  <si>
    <t>INFRESTRUCTURA CULTURAL PARA LA INCLUSION-EXCEDENTES FINANCIEROS 2020</t>
  </si>
  <si>
    <t>EJECUCIÓN PRESUPUESTAL DE GASTOS A MARZO 31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</si>
</sst>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-* #,##0.00_-;\-* #,##0.00_-;_-* &quot;-&quot;_-;_-@_-"/>
    <numFmt numFmtId="165" formatCode="_-* #,##0.0_-;\-* #,##0.0_-;_-* &quot;-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/>
    <xf numFmtId="0" fontId="18" fillId="0" borderId="0" xfId="0" applyFont="1"/>
    <xf numFmtId="4" fontId="21" fillId="0" borderId="10" xfId="0" applyNumberFormat="1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horizontal="right" wrapText="1"/>
    </xf>
    <xf numFmtId="4" fontId="19" fillId="0" borderId="10" xfId="0" applyNumberFormat="1" applyFont="1" applyBorder="1" applyAlignment="1">
      <alignment horizontal="right" wrapText="1"/>
    </xf>
    <xf numFmtId="1" fontId="21" fillId="33" borderId="10" xfId="0" applyNumberFormat="1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justify" wrapText="1"/>
    </xf>
    <xf numFmtId="4" fontId="21" fillId="33" borderId="10" xfId="0" applyNumberFormat="1" applyFont="1" applyFill="1" applyBorder="1" applyAlignment="1">
      <alignment horizontal="right" wrapText="1"/>
    </xf>
    <xf numFmtId="0" fontId="21" fillId="33" borderId="10" xfId="0" applyFont="1" applyFill="1" applyBorder="1" applyAlignment="1">
      <alignment horizontal="right" wrapText="1"/>
    </xf>
    <xf numFmtId="1" fontId="22" fillId="33" borderId="10" xfId="0" applyNumberFormat="1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justify" wrapText="1"/>
    </xf>
    <xf numFmtId="4" fontId="22" fillId="33" borderId="10" xfId="0" applyNumberFormat="1" applyFont="1" applyFill="1" applyBorder="1" applyAlignment="1">
      <alignment horizontal="right" wrapText="1"/>
    </xf>
    <xf numFmtId="0" fontId="22" fillId="33" borderId="10" xfId="0" applyFont="1" applyFill="1" applyBorder="1" applyAlignment="1">
      <alignment horizontal="right" wrapText="1"/>
    </xf>
    <xf numFmtId="4" fontId="19" fillId="33" borderId="10" xfId="0" applyNumberFormat="1" applyFont="1" applyFill="1" applyBorder="1" applyAlignment="1">
      <alignment horizontal="right" wrapText="1"/>
    </xf>
    <xf numFmtId="1" fontId="19" fillId="33" borderId="10" xfId="0" applyNumberFormat="1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justify" wrapText="1"/>
    </xf>
    <xf numFmtId="0" fontId="19" fillId="33" borderId="10" xfId="0" applyFont="1" applyFill="1" applyBorder="1" applyAlignment="1">
      <alignment horizontal="right" wrapText="1"/>
    </xf>
    <xf numFmtId="4" fontId="21" fillId="34" borderId="10" xfId="0" applyNumberFormat="1" applyFont="1" applyFill="1" applyBorder="1" applyAlignment="1">
      <alignment horizontal="right" wrapText="1"/>
    </xf>
    <xf numFmtId="0" fontId="24" fillId="0" borderId="0" xfId="0" applyFont="1"/>
    <xf numFmtId="0" fontId="25" fillId="0" borderId="0" xfId="43" applyFont="1"/>
    <xf numFmtId="165" fontId="22" fillId="33" borderId="10" xfId="1" applyNumberFormat="1" applyFont="1" applyFill="1" applyBorder="1" applyAlignment="1">
      <alignment horizontal="right" wrapText="1"/>
    </xf>
    <xf numFmtId="1" fontId="21" fillId="33" borderId="11" xfId="0" applyNumberFormat="1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justify" wrapText="1"/>
    </xf>
    <xf numFmtId="4" fontId="21" fillId="33" borderId="11" xfId="0" applyNumberFormat="1" applyFont="1" applyFill="1" applyBorder="1" applyAlignment="1">
      <alignment horizontal="right" wrapText="1"/>
    </xf>
    <xf numFmtId="164" fontId="22" fillId="33" borderId="10" xfId="1" applyNumberFormat="1" applyFont="1" applyFill="1" applyBorder="1" applyAlignment="1">
      <alignment horizontal="right" wrapText="1"/>
    </xf>
    <xf numFmtId="164" fontId="22" fillId="33" borderId="10" xfId="0" applyNumberFormat="1" applyFont="1" applyFill="1" applyBorder="1" applyAlignment="1">
      <alignment horizontal="right" wrapText="1"/>
    </xf>
    <xf numFmtId="164" fontId="21" fillId="33" borderId="10" xfId="0" applyNumberFormat="1" applyFont="1" applyFill="1" applyBorder="1" applyAlignment="1">
      <alignment horizontal="right" wrapText="1"/>
    </xf>
    <xf numFmtId="41" fontId="21" fillId="33" borderId="10" xfId="0" applyNumberFormat="1" applyFont="1" applyFill="1" applyBorder="1" applyAlignment="1">
      <alignment horizontal="right" wrapText="1"/>
    </xf>
    <xf numFmtId="164" fontId="21" fillId="33" borderId="10" xfId="1" applyNumberFormat="1" applyFont="1" applyFill="1" applyBorder="1" applyAlignment="1">
      <alignment horizontal="right" wrapText="1"/>
    </xf>
    <xf numFmtId="41" fontId="21" fillId="33" borderId="10" xfId="1" applyFont="1" applyFill="1" applyBorder="1" applyAlignment="1">
      <alignment horizontal="right" wrapText="1"/>
    </xf>
    <xf numFmtId="41" fontId="22" fillId="33" borderId="10" xfId="1" applyFont="1" applyFill="1" applyBorder="1" applyAlignment="1">
      <alignment horizontal="right" wrapText="1"/>
    </xf>
    <xf numFmtId="1" fontId="19" fillId="35" borderId="11" xfId="0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right" vertical="center" wrapText="1"/>
    </xf>
    <xf numFmtId="0" fontId="19" fillId="35" borderId="0" xfId="0" applyFont="1" applyFill="1" applyBorder="1" applyAlignment="1">
      <alignment horizontal="right" vertical="center" wrapText="1"/>
    </xf>
    <xf numFmtId="0" fontId="19" fillId="35" borderId="16" xfId="0" applyFont="1" applyFill="1" applyBorder="1" applyAlignment="1">
      <alignment horizontal="right" vertical="center" wrapText="1"/>
    </xf>
    <xf numFmtId="0" fontId="20" fillId="35" borderId="17" xfId="0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3" builtinId="8"/>
    <cellStyle name="Incorrecto" xfId="8" builtinId="27" customBuiltin="1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supuesto@ipcc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5"/>
  <sheetViews>
    <sheetView showGridLines="0" tabSelected="1" topLeftCell="A109" workbookViewId="0">
      <selection activeCell="B1" sqref="B1:Q4"/>
    </sheetView>
  </sheetViews>
  <sheetFormatPr baseColWidth="10" defaultRowHeight="15" x14ac:dyDescent="0.25"/>
  <cols>
    <col min="2" max="2" width="20.42578125" customWidth="1"/>
    <col min="3" max="3" width="45.140625" customWidth="1"/>
    <col min="4" max="4" width="17" bestFit="1" customWidth="1"/>
    <col min="5" max="5" width="15.85546875" bestFit="1" customWidth="1"/>
    <col min="6" max="6" width="5.5703125" hidden="1" customWidth="1"/>
    <col min="7" max="7" width="6" hidden="1" customWidth="1"/>
    <col min="8" max="8" width="5.85546875" hidden="1" customWidth="1"/>
    <col min="9" max="9" width="17.140625" bestFit="1" customWidth="1"/>
    <col min="10" max="10" width="16.28515625" customWidth="1"/>
    <col min="11" max="11" width="15.85546875" bestFit="1" customWidth="1"/>
    <col min="12" max="12" width="8.140625" bestFit="1" customWidth="1"/>
    <col min="13" max="14" width="14.28515625" bestFit="1" customWidth="1"/>
    <col min="15" max="16" width="17" bestFit="1" customWidth="1"/>
    <col min="17" max="17" width="10.5703125" hidden="1" customWidth="1"/>
  </cols>
  <sheetData>
    <row r="1" spans="2:17" s="1" customFormat="1" ht="15" customHeight="1" x14ac:dyDescent="0.25">
      <c r="B1" s="34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2:17" s="1" customFormat="1" ht="15" customHeight="1" x14ac:dyDescent="0.25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3" spans="2:17" s="1" customFormat="1" ht="15.75" thickBot="1" x14ac:dyDescent="0.3">
      <c r="B3" s="40" t="s">
        <v>169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2:17" s="1" customFormat="1" ht="26.25" thickBot="1" x14ac:dyDescent="0.3">
      <c r="B4" s="32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</row>
    <row r="5" spans="2:17" s="1" customFormat="1" ht="15.75" thickBot="1" x14ac:dyDescent="0.3">
      <c r="B5" s="6">
        <v>2</v>
      </c>
      <c r="C5" s="7" t="s">
        <v>18</v>
      </c>
      <c r="D5" s="8">
        <f t="shared" ref="D5:P5" si="0">D54+D6</f>
        <v>16471371401</v>
      </c>
      <c r="E5" s="8">
        <f t="shared" si="0"/>
        <v>7677732491.7799997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24149103892.779999</v>
      </c>
      <c r="J5" s="8">
        <f t="shared" si="0"/>
        <v>1380544831.0700002</v>
      </c>
      <c r="K5" s="8">
        <f t="shared" si="0"/>
        <v>2673331281.6799998</v>
      </c>
      <c r="L5" s="8">
        <f t="shared" si="0"/>
        <v>0</v>
      </c>
      <c r="M5" s="8">
        <f t="shared" si="0"/>
        <v>960560165.68000007</v>
      </c>
      <c r="N5" s="8">
        <f t="shared" si="0"/>
        <v>960560165.68000007</v>
      </c>
      <c r="O5" s="8">
        <f t="shared" si="0"/>
        <v>21475772611.100002</v>
      </c>
      <c r="P5" s="8">
        <f t="shared" si="0"/>
        <v>20191872876.030003</v>
      </c>
      <c r="Q5" s="2" t="e">
        <f t="shared" ref="Q5" si="1">Q54</f>
        <v>#REF!</v>
      </c>
    </row>
    <row r="6" spans="2:17" s="1" customFormat="1" ht="15.75" thickBot="1" x14ac:dyDescent="0.3">
      <c r="B6" s="22" t="s">
        <v>63</v>
      </c>
      <c r="C6" s="23" t="s">
        <v>64</v>
      </c>
      <c r="D6" s="24">
        <f>D7+D19+D21+D26+D29+D30</f>
        <v>4664979954</v>
      </c>
      <c r="E6" s="24">
        <f t="shared" ref="E6:P6" si="2">E7+E19+E21+E26+E29+E30</f>
        <v>935408466</v>
      </c>
      <c r="F6" s="24">
        <f t="shared" si="2"/>
        <v>0</v>
      </c>
      <c r="G6" s="24">
        <f t="shared" si="2"/>
        <v>0</v>
      </c>
      <c r="H6" s="24">
        <f t="shared" si="2"/>
        <v>0</v>
      </c>
      <c r="I6" s="24">
        <f t="shared" si="2"/>
        <v>5600388420</v>
      </c>
      <c r="J6" s="24">
        <f t="shared" si="2"/>
        <v>515822600.34000003</v>
      </c>
      <c r="K6" s="24">
        <f t="shared" si="2"/>
        <v>1368547571.9399998</v>
      </c>
      <c r="L6" s="24">
        <f t="shared" si="2"/>
        <v>0</v>
      </c>
      <c r="M6" s="24">
        <f t="shared" si="2"/>
        <v>703966209.94000006</v>
      </c>
      <c r="N6" s="24">
        <f t="shared" si="2"/>
        <v>703966209.94000006</v>
      </c>
      <c r="O6" s="24">
        <f t="shared" si="2"/>
        <v>4231840848.0600004</v>
      </c>
      <c r="P6" s="24">
        <f t="shared" si="2"/>
        <v>3812663343.7200003</v>
      </c>
      <c r="Q6" s="2"/>
    </row>
    <row r="7" spans="2:17" s="1" customFormat="1" ht="15.75" thickBot="1" x14ac:dyDescent="0.3">
      <c r="B7" s="6" t="s">
        <v>65</v>
      </c>
      <c r="C7" s="7" t="s">
        <v>66</v>
      </c>
      <c r="D7" s="8">
        <f>SUM(D8:D18)</f>
        <v>1508101547</v>
      </c>
      <c r="E7" s="8">
        <f t="shared" ref="E7:H7" si="3">SUM(E8:E18)</f>
        <v>95408466</v>
      </c>
      <c r="F7" s="8">
        <f t="shared" si="3"/>
        <v>0</v>
      </c>
      <c r="G7" s="8">
        <f t="shared" si="3"/>
        <v>0</v>
      </c>
      <c r="H7" s="8">
        <f t="shared" si="3"/>
        <v>0</v>
      </c>
      <c r="I7" s="8">
        <f>SUM(I8:I18)</f>
        <v>1603510013</v>
      </c>
      <c r="J7" s="8">
        <f t="shared" ref="J7:P7" si="4">SUM(J8:J18)</f>
        <v>0</v>
      </c>
      <c r="K7" s="8">
        <f t="shared" si="4"/>
        <v>324229946</v>
      </c>
      <c r="L7" s="8">
        <f t="shared" si="4"/>
        <v>0</v>
      </c>
      <c r="M7" s="8">
        <f t="shared" si="4"/>
        <v>324229946</v>
      </c>
      <c r="N7" s="8">
        <f t="shared" si="4"/>
        <v>324229946</v>
      </c>
      <c r="O7" s="8">
        <f t="shared" si="4"/>
        <v>1279280067</v>
      </c>
      <c r="P7" s="8">
        <f t="shared" si="4"/>
        <v>1279280067</v>
      </c>
      <c r="Q7" s="2"/>
    </row>
    <row r="8" spans="2:17" s="1" customFormat="1" ht="15.75" thickBot="1" x14ac:dyDescent="0.3">
      <c r="B8" s="10" t="s">
        <v>157</v>
      </c>
      <c r="C8" s="11" t="s">
        <v>68</v>
      </c>
      <c r="D8" s="12">
        <v>855309855</v>
      </c>
      <c r="E8" s="13">
        <v>0</v>
      </c>
      <c r="F8" s="13">
        <v>0</v>
      </c>
      <c r="G8" s="13">
        <v>0</v>
      </c>
      <c r="H8" s="13">
        <v>0</v>
      </c>
      <c r="I8" s="12">
        <v>855309855</v>
      </c>
      <c r="J8" s="13">
        <v>0</v>
      </c>
      <c r="K8" s="25">
        <v>249300844</v>
      </c>
      <c r="L8" s="26">
        <v>0</v>
      </c>
      <c r="M8" s="26">
        <f>K8</f>
        <v>249300844</v>
      </c>
      <c r="N8" s="26">
        <f>M8</f>
        <v>249300844</v>
      </c>
      <c r="O8" s="12">
        <f>I8-K8</f>
        <v>606009011</v>
      </c>
      <c r="P8" s="12">
        <f>O8</f>
        <v>606009011</v>
      </c>
      <c r="Q8" s="2"/>
    </row>
    <row r="9" spans="2:17" s="1" customFormat="1" ht="15.75" thickBot="1" x14ac:dyDescent="0.3">
      <c r="B9" s="10" t="s">
        <v>67</v>
      </c>
      <c r="C9" s="11" t="s">
        <v>68</v>
      </c>
      <c r="D9" s="12">
        <v>234773263</v>
      </c>
      <c r="E9" s="13">
        <v>0</v>
      </c>
      <c r="F9" s="13">
        <v>0</v>
      </c>
      <c r="G9" s="13">
        <v>0</v>
      </c>
      <c r="H9" s="13">
        <v>0</v>
      </c>
      <c r="I9" s="12">
        <v>234773263</v>
      </c>
      <c r="J9" s="13">
        <v>0</v>
      </c>
      <c r="K9" s="25">
        <v>0</v>
      </c>
      <c r="L9" s="26">
        <v>0</v>
      </c>
      <c r="M9" s="26">
        <v>0</v>
      </c>
      <c r="N9" s="26">
        <v>0</v>
      </c>
      <c r="O9" s="12">
        <v>234773263</v>
      </c>
      <c r="P9" s="12">
        <v>234773263</v>
      </c>
      <c r="Q9" s="2"/>
    </row>
    <row r="10" spans="2:17" s="1" customFormat="1" ht="27" thickBot="1" x14ac:dyDescent="0.3">
      <c r="B10" s="10" t="s">
        <v>155</v>
      </c>
      <c r="C10" s="11" t="s">
        <v>156</v>
      </c>
      <c r="D10" s="13">
        <v>0</v>
      </c>
      <c r="E10" s="12">
        <v>95408466</v>
      </c>
      <c r="F10" s="13">
        <v>0</v>
      </c>
      <c r="G10" s="13">
        <v>0</v>
      </c>
      <c r="H10" s="13">
        <v>0</v>
      </c>
      <c r="I10" s="12">
        <v>95408466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2">
        <v>95408466</v>
      </c>
      <c r="P10" s="12">
        <v>95408466</v>
      </c>
      <c r="Q10" s="2"/>
    </row>
    <row r="11" spans="2:17" s="1" customFormat="1" ht="15.75" thickBot="1" x14ac:dyDescent="0.3">
      <c r="B11" s="10" t="s">
        <v>69</v>
      </c>
      <c r="C11" s="11" t="s">
        <v>70</v>
      </c>
      <c r="D11" s="12">
        <v>44408138</v>
      </c>
      <c r="E11" s="13">
        <v>0</v>
      </c>
      <c r="F11" s="13">
        <v>0</v>
      </c>
      <c r="G11" s="13">
        <v>0</v>
      </c>
      <c r="H11" s="13">
        <v>0</v>
      </c>
      <c r="I11" s="12">
        <v>44408138</v>
      </c>
      <c r="J11" s="13">
        <v>0</v>
      </c>
      <c r="K11" s="26">
        <v>0</v>
      </c>
      <c r="L11" s="26">
        <v>0</v>
      </c>
      <c r="M11" s="26">
        <v>0</v>
      </c>
      <c r="N11" s="26">
        <v>0</v>
      </c>
      <c r="O11" s="12">
        <v>44408138</v>
      </c>
      <c r="P11" s="12">
        <v>44408138</v>
      </c>
      <c r="Q11" s="2"/>
    </row>
    <row r="12" spans="2:17" s="1" customFormat="1" ht="15.75" thickBot="1" x14ac:dyDescent="0.3">
      <c r="B12" s="10" t="s">
        <v>71</v>
      </c>
      <c r="C12" s="11" t="s">
        <v>72</v>
      </c>
      <c r="D12" s="12">
        <v>116631725</v>
      </c>
      <c r="E12" s="13">
        <v>0</v>
      </c>
      <c r="F12" s="13">
        <v>0</v>
      </c>
      <c r="G12" s="13">
        <v>0</v>
      </c>
      <c r="H12" s="13">
        <v>0</v>
      </c>
      <c r="I12" s="12">
        <v>116631725</v>
      </c>
      <c r="J12" s="13">
        <v>0</v>
      </c>
      <c r="K12" s="26">
        <v>0</v>
      </c>
      <c r="L12" s="26">
        <v>0</v>
      </c>
      <c r="M12" s="26">
        <v>0</v>
      </c>
      <c r="N12" s="26">
        <v>0</v>
      </c>
      <c r="O12" s="12">
        <v>116631725</v>
      </c>
      <c r="P12" s="12">
        <v>116631725</v>
      </c>
      <c r="Q12" s="2"/>
    </row>
    <row r="13" spans="2:17" s="1" customFormat="1" ht="15.75" thickBot="1" x14ac:dyDescent="0.3">
      <c r="B13" s="10" t="s">
        <v>73</v>
      </c>
      <c r="C13" s="11" t="s">
        <v>74</v>
      </c>
      <c r="D13" s="12">
        <v>13995807</v>
      </c>
      <c r="E13" s="13">
        <v>0</v>
      </c>
      <c r="F13" s="13">
        <v>0</v>
      </c>
      <c r="G13" s="13">
        <v>0</v>
      </c>
      <c r="H13" s="13">
        <v>0</v>
      </c>
      <c r="I13" s="12">
        <v>13995807</v>
      </c>
      <c r="J13" s="13">
        <v>0</v>
      </c>
      <c r="K13" s="26">
        <v>0</v>
      </c>
      <c r="L13" s="26">
        <v>0</v>
      </c>
      <c r="M13" s="26">
        <v>0</v>
      </c>
      <c r="N13" s="26">
        <v>0</v>
      </c>
      <c r="O13" s="12">
        <v>13995807</v>
      </c>
      <c r="P13" s="12">
        <v>13995807</v>
      </c>
      <c r="Q13" s="2"/>
    </row>
    <row r="14" spans="2:17" s="1" customFormat="1" ht="15.75" thickBot="1" x14ac:dyDescent="0.3">
      <c r="B14" s="10" t="s">
        <v>75</v>
      </c>
      <c r="C14" s="11" t="s">
        <v>76</v>
      </c>
      <c r="D14" s="12">
        <v>58315862</v>
      </c>
      <c r="E14" s="13">
        <v>0</v>
      </c>
      <c r="F14" s="13">
        <v>0</v>
      </c>
      <c r="G14" s="13">
        <v>0</v>
      </c>
      <c r="H14" s="13">
        <v>0</v>
      </c>
      <c r="I14" s="12">
        <v>58315862</v>
      </c>
      <c r="J14" s="13">
        <v>0</v>
      </c>
      <c r="K14" s="26">
        <v>33652622</v>
      </c>
      <c r="L14" s="26">
        <v>0</v>
      </c>
      <c r="M14" s="26">
        <v>33652622</v>
      </c>
      <c r="N14" s="26">
        <v>33652622</v>
      </c>
      <c r="O14" s="12">
        <v>24663240</v>
      </c>
      <c r="P14" s="12">
        <v>24663240</v>
      </c>
      <c r="Q14" s="2"/>
    </row>
    <row r="15" spans="2:17" s="1" customFormat="1" ht="15.75" thickBot="1" x14ac:dyDescent="0.3">
      <c r="B15" s="10" t="s">
        <v>77</v>
      </c>
      <c r="C15" s="11" t="s">
        <v>78</v>
      </c>
      <c r="D15" s="12">
        <v>7775448</v>
      </c>
      <c r="E15" s="13">
        <v>0</v>
      </c>
      <c r="F15" s="13">
        <v>0</v>
      </c>
      <c r="G15" s="13">
        <v>0</v>
      </c>
      <c r="H15" s="13">
        <v>0</v>
      </c>
      <c r="I15" s="12">
        <v>7775448</v>
      </c>
      <c r="J15" s="13">
        <v>0</v>
      </c>
      <c r="K15" s="26">
        <v>2998820</v>
      </c>
      <c r="L15" s="26">
        <v>0</v>
      </c>
      <c r="M15" s="26">
        <v>2998820</v>
      </c>
      <c r="N15" s="26">
        <v>2998820</v>
      </c>
      <c r="O15" s="12">
        <v>4776628</v>
      </c>
      <c r="P15" s="12">
        <v>4776628</v>
      </c>
      <c r="Q15" s="2"/>
    </row>
    <row r="16" spans="2:17" s="1" customFormat="1" ht="15.75" thickBot="1" x14ac:dyDescent="0.3">
      <c r="B16" s="10" t="s">
        <v>79</v>
      </c>
      <c r="C16" s="11" t="s">
        <v>80</v>
      </c>
      <c r="D16" s="12">
        <v>77754483</v>
      </c>
      <c r="E16" s="13">
        <v>0</v>
      </c>
      <c r="F16" s="13">
        <v>0</v>
      </c>
      <c r="G16" s="13">
        <v>0</v>
      </c>
      <c r="H16" s="13">
        <v>0</v>
      </c>
      <c r="I16" s="12">
        <v>77754483</v>
      </c>
      <c r="J16" s="13">
        <v>0</v>
      </c>
      <c r="K16" s="26">
        <v>30212315</v>
      </c>
      <c r="L16" s="26">
        <v>0</v>
      </c>
      <c r="M16" s="26">
        <v>30212315</v>
      </c>
      <c r="N16" s="26">
        <v>30212315</v>
      </c>
      <c r="O16" s="12">
        <v>47542168</v>
      </c>
      <c r="P16" s="12">
        <v>47542168</v>
      </c>
      <c r="Q16" s="2"/>
    </row>
    <row r="17" spans="2:17" s="1" customFormat="1" ht="15.75" thickBot="1" x14ac:dyDescent="0.3">
      <c r="B17" s="10" t="s">
        <v>81</v>
      </c>
      <c r="C17" s="11" t="s">
        <v>82</v>
      </c>
      <c r="D17" s="12">
        <v>58315862</v>
      </c>
      <c r="E17" s="13">
        <v>0</v>
      </c>
      <c r="F17" s="13">
        <v>0</v>
      </c>
      <c r="G17" s="13">
        <v>0</v>
      </c>
      <c r="H17" s="13">
        <v>0</v>
      </c>
      <c r="I17" s="12">
        <v>58315862</v>
      </c>
      <c r="J17" s="13">
        <v>0</v>
      </c>
      <c r="K17" s="26">
        <v>0</v>
      </c>
      <c r="L17" s="26">
        <v>0</v>
      </c>
      <c r="M17" s="26">
        <v>0</v>
      </c>
      <c r="N17" s="26">
        <v>0</v>
      </c>
      <c r="O17" s="12">
        <v>58315862</v>
      </c>
      <c r="P17" s="12">
        <v>58315862</v>
      </c>
      <c r="Q17" s="2"/>
    </row>
    <row r="18" spans="2:17" s="1" customFormat="1" ht="15.75" thickBot="1" x14ac:dyDescent="0.3">
      <c r="B18" s="10" t="s">
        <v>83</v>
      </c>
      <c r="C18" s="11" t="s">
        <v>84</v>
      </c>
      <c r="D18" s="12">
        <v>40821104</v>
      </c>
      <c r="E18" s="13">
        <v>0</v>
      </c>
      <c r="F18" s="13">
        <v>0</v>
      </c>
      <c r="G18" s="13">
        <v>0</v>
      </c>
      <c r="H18" s="13">
        <v>0</v>
      </c>
      <c r="I18" s="12">
        <v>40821104</v>
      </c>
      <c r="J18" s="13">
        <v>0</v>
      </c>
      <c r="K18" s="26">
        <v>8065345</v>
      </c>
      <c r="L18" s="26">
        <v>0</v>
      </c>
      <c r="M18" s="26">
        <v>8065345</v>
      </c>
      <c r="N18" s="26">
        <v>8065345</v>
      </c>
      <c r="O18" s="12">
        <v>32755759</v>
      </c>
      <c r="P18" s="12">
        <v>32755759</v>
      </c>
      <c r="Q18" s="2"/>
    </row>
    <row r="19" spans="2:17" s="1" customFormat="1" ht="15.75" thickBot="1" x14ac:dyDescent="0.3">
      <c r="B19" s="6" t="s">
        <v>85</v>
      </c>
      <c r="C19" s="7" t="s">
        <v>86</v>
      </c>
      <c r="D19" s="8">
        <v>861539800</v>
      </c>
      <c r="E19" s="9">
        <v>0</v>
      </c>
      <c r="F19" s="9">
        <v>0</v>
      </c>
      <c r="G19" s="9">
        <v>0</v>
      </c>
      <c r="H19" s="9">
        <v>0</v>
      </c>
      <c r="I19" s="8">
        <v>861539800</v>
      </c>
      <c r="J19" s="8">
        <v>31671800.670000002</v>
      </c>
      <c r="K19" s="27">
        <v>829867999.33000004</v>
      </c>
      <c r="L19" s="27">
        <v>0</v>
      </c>
      <c r="M19" s="27">
        <v>198151999.33000001</v>
      </c>
      <c r="N19" s="27">
        <v>198151999.33000001</v>
      </c>
      <c r="O19" s="8">
        <v>31671800.670000002</v>
      </c>
      <c r="P19" s="9">
        <v>0</v>
      </c>
      <c r="Q19" s="2"/>
    </row>
    <row r="20" spans="2:17" s="1" customFormat="1" ht="15.75" thickBot="1" x14ac:dyDescent="0.3">
      <c r="B20" s="10" t="s">
        <v>87</v>
      </c>
      <c r="C20" s="11" t="s">
        <v>88</v>
      </c>
      <c r="D20" s="12">
        <v>861539800</v>
      </c>
      <c r="E20" s="13">
        <v>0</v>
      </c>
      <c r="F20" s="13">
        <v>0</v>
      </c>
      <c r="G20" s="13">
        <v>0</v>
      </c>
      <c r="H20" s="13">
        <v>0</v>
      </c>
      <c r="I20" s="12">
        <v>861539800</v>
      </c>
      <c r="J20" s="12">
        <v>31671800.670000002</v>
      </c>
      <c r="K20" s="26">
        <v>829867999.33000004</v>
      </c>
      <c r="L20" s="26">
        <v>0</v>
      </c>
      <c r="M20" s="26">
        <v>198151999.33000001</v>
      </c>
      <c r="N20" s="26">
        <v>198151999.33000001</v>
      </c>
      <c r="O20" s="12">
        <v>31671800.670000002</v>
      </c>
      <c r="P20" s="13">
        <v>0</v>
      </c>
      <c r="Q20" s="2"/>
    </row>
    <row r="21" spans="2:17" s="1" customFormat="1" ht="15.75" thickBot="1" x14ac:dyDescent="0.3">
      <c r="B21" s="6" t="s">
        <v>89</v>
      </c>
      <c r="C21" s="7" t="s">
        <v>90</v>
      </c>
      <c r="D21" s="8">
        <v>343205179</v>
      </c>
      <c r="E21" s="9">
        <v>0</v>
      </c>
      <c r="F21" s="9">
        <v>0</v>
      </c>
      <c r="G21" s="9">
        <v>0</v>
      </c>
      <c r="H21" s="9">
        <v>0</v>
      </c>
      <c r="I21" s="8">
        <v>343205179</v>
      </c>
      <c r="J21" s="9">
        <v>0</v>
      </c>
      <c r="K21" s="27">
        <f>SUM(K22:K25)</f>
        <v>62248073.019999996</v>
      </c>
      <c r="L21" s="27">
        <f t="shared" ref="L21:P21" si="5">SUM(L22:L25)</f>
        <v>0</v>
      </c>
      <c r="M21" s="27">
        <f t="shared" si="5"/>
        <v>62248073.019999996</v>
      </c>
      <c r="N21" s="27">
        <f t="shared" si="5"/>
        <v>62248073.019999996</v>
      </c>
      <c r="O21" s="27">
        <f t="shared" si="5"/>
        <v>280957105.98000002</v>
      </c>
      <c r="P21" s="27">
        <f t="shared" si="5"/>
        <v>280957105.98000002</v>
      </c>
      <c r="Q21" s="2"/>
    </row>
    <row r="22" spans="2:17" s="1" customFormat="1" ht="15.75" thickBot="1" x14ac:dyDescent="0.3">
      <c r="B22" s="10" t="s">
        <v>91</v>
      </c>
      <c r="C22" s="11" t="s">
        <v>92</v>
      </c>
      <c r="D22" s="12">
        <v>55983228</v>
      </c>
      <c r="E22" s="13">
        <v>0</v>
      </c>
      <c r="F22" s="13">
        <v>0</v>
      </c>
      <c r="G22" s="13">
        <v>0</v>
      </c>
      <c r="H22" s="13">
        <v>0</v>
      </c>
      <c r="I22" s="12">
        <v>55983228</v>
      </c>
      <c r="J22" s="13">
        <v>0</v>
      </c>
      <c r="K22" s="25">
        <f>3284600+3284600+3284600</f>
        <v>9853800</v>
      </c>
      <c r="L22" s="25">
        <v>0</v>
      </c>
      <c r="M22" s="25">
        <f>K22</f>
        <v>9853800</v>
      </c>
      <c r="N22" s="25">
        <f>M22</f>
        <v>9853800</v>
      </c>
      <c r="O22" s="28">
        <f t="shared" ref="O22:O25" si="6">I22-K22</f>
        <v>46129428</v>
      </c>
      <c r="P22" s="28">
        <f t="shared" ref="P22:P25" si="7">O22</f>
        <v>46129428</v>
      </c>
      <c r="Q22" s="2"/>
    </row>
    <row r="23" spans="2:17" s="1" customFormat="1" ht="15.75" thickBot="1" x14ac:dyDescent="0.3">
      <c r="B23" s="10" t="s">
        <v>93</v>
      </c>
      <c r="C23" s="11" t="s">
        <v>94</v>
      </c>
      <c r="D23" s="12">
        <v>111966456</v>
      </c>
      <c r="E23" s="13">
        <v>0</v>
      </c>
      <c r="F23" s="13">
        <v>0</v>
      </c>
      <c r="G23" s="13">
        <v>0</v>
      </c>
      <c r="H23" s="13">
        <v>0</v>
      </c>
      <c r="I23" s="12">
        <v>111966456</v>
      </c>
      <c r="J23" s="13">
        <v>0</v>
      </c>
      <c r="K23" s="25">
        <f>K8*8.5/100</f>
        <v>21190571.739999998</v>
      </c>
      <c r="L23" s="25">
        <v>0</v>
      </c>
      <c r="M23" s="25">
        <f>K23</f>
        <v>21190571.739999998</v>
      </c>
      <c r="N23" s="25">
        <f>M23</f>
        <v>21190571.739999998</v>
      </c>
      <c r="O23" s="28">
        <f t="shared" si="6"/>
        <v>90775884.260000005</v>
      </c>
      <c r="P23" s="28">
        <f t="shared" si="7"/>
        <v>90775884.260000005</v>
      </c>
      <c r="Q23" s="2"/>
    </row>
    <row r="24" spans="2:17" s="1" customFormat="1" ht="15.75" thickBot="1" x14ac:dyDescent="0.3">
      <c r="B24" s="10" t="s">
        <v>95</v>
      </c>
      <c r="C24" s="11" t="s">
        <v>96</v>
      </c>
      <c r="D24" s="12">
        <v>167949684</v>
      </c>
      <c r="E24" s="13">
        <v>0</v>
      </c>
      <c r="F24" s="13">
        <v>0</v>
      </c>
      <c r="G24" s="13">
        <v>0</v>
      </c>
      <c r="H24" s="13">
        <v>0</v>
      </c>
      <c r="I24" s="12">
        <v>167949684</v>
      </c>
      <c r="J24" s="13">
        <v>0</v>
      </c>
      <c r="K24" s="25">
        <f>K8*12/100</f>
        <v>29916101.280000001</v>
      </c>
      <c r="L24" s="25">
        <v>0</v>
      </c>
      <c r="M24" s="25">
        <f>K24</f>
        <v>29916101.280000001</v>
      </c>
      <c r="N24" s="25">
        <f>M24</f>
        <v>29916101.280000001</v>
      </c>
      <c r="O24" s="28">
        <f t="shared" si="6"/>
        <v>138033582.72</v>
      </c>
      <c r="P24" s="28">
        <f t="shared" si="7"/>
        <v>138033582.72</v>
      </c>
      <c r="Q24" s="2"/>
    </row>
    <row r="25" spans="2:17" s="1" customFormat="1" ht="27" thickBot="1" x14ac:dyDescent="0.3">
      <c r="B25" s="10" t="s">
        <v>97</v>
      </c>
      <c r="C25" s="11" t="s">
        <v>98</v>
      </c>
      <c r="D25" s="12">
        <v>7305811</v>
      </c>
      <c r="E25" s="13">
        <v>0</v>
      </c>
      <c r="F25" s="13">
        <v>0</v>
      </c>
      <c r="G25" s="13">
        <v>0</v>
      </c>
      <c r="H25" s="13">
        <v>0</v>
      </c>
      <c r="I25" s="12">
        <v>7305811</v>
      </c>
      <c r="J25" s="13">
        <v>0</v>
      </c>
      <c r="K25" s="25">
        <f>429200*3</f>
        <v>1287600</v>
      </c>
      <c r="L25" s="25">
        <v>0</v>
      </c>
      <c r="M25" s="25">
        <f>K25</f>
        <v>1287600</v>
      </c>
      <c r="N25" s="25">
        <f>M25</f>
        <v>1287600</v>
      </c>
      <c r="O25" s="28">
        <f t="shared" si="6"/>
        <v>6018211</v>
      </c>
      <c r="P25" s="28">
        <f t="shared" si="7"/>
        <v>6018211</v>
      </c>
      <c r="Q25" s="2"/>
    </row>
    <row r="26" spans="2:17" s="1" customFormat="1" ht="15.75" thickBot="1" x14ac:dyDescent="0.3">
      <c r="B26" s="6" t="s">
        <v>99</v>
      </c>
      <c r="C26" s="7" t="s">
        <v>100</v>
      </c>
      <c r="D26" s="8">
        <v>69979035</v>
      </c>
      <c r="E26" s="9">
        <v>0</v>
      </c>
      <c r="F26" s="9">
        <v>0</v>
      </c>
      <c r="G26" s="9">
        <v>0</v>
      </c>
      <c r="H26" s="9">
        <v>0</v>
      </c>
      <c r="I26" s="8">
        <v>69979035</v>
      </c>
      <c r="J26" s="9">
        <v>0</v>
      </c>
      <c r="K26" s="29">
        <f>SUM(K27:K28)</f>
        <v>12320100</v>
      </c>
      <c r="L26" s="29">
        <f t="shared" ref="L26:N26" si="8">SUM(L27:L28)</f>
        <v>0</v>
      </c>
      <c r="M26" s="29">
        <f t="shared" si="8"/>
        <v>12320100</v>
      </c>
      <c r="N26" s="29">
        <f t="shared" si="8"/>
        <v>12320100</v>
      </c>
      <c r="O26" s="30">
        <f>I26-K26</f>
        <v>57658935</v>
      </c>
      <c r="P26" s="8">
        <v>69979035</v>
      </c>
      <c r="Q26" s="2"/>
    </row>
    <row r="27" spans="2:17" s="1" customFormat="1" ht="15.75" thickBot="1" x14ac:dyDescent="0.3">
      <c r="B27" s="10" t="s">
        <v>101</v>
      </c>
      <c r="C27" s="11" t="s">
        <v>102</v>
      </c>
      <c r="D27" s="12">
        <v>41987421</v>
      </c>
      <c r="E27" s="13">
        <v>0</v>
      </c>
      <c r="F27" s="13">
        <v>0</v>
      </c>
      <c r="G27" s="13">
        <v>0</v>
      </c>
      <c r="H27" s="13">
        <v>0</v>
      </c>
      <c r="I27" s="12">
        <v>41987421</v>
      </c>
      <c r="J27" s="13">
        <v>0</v>
      </c>
      <c r="K27" s="25">
        <v>7391400</v>
      </c>
      <c r="L27" s="25">
        <v>0</v>
      </c>
      <c r="M27" s="25">
        <f>K27</f>
        <v>7391400</v>
      </c>
      <c r="N27" s="25">
        <f>M27</f>
        <v>7391400</v>
      </c>
      <c r="O27" s="30">
        <f t="shared" ref="O27:O28" si="9">I27-K27</f>
        <v>34596021</v>
      </c>
      <c r="P27" s="8">
        <v>69979035</v>
      </c>
      <c r="Q27" s="2"/>
    </row>
    <row r="28" spans="2:17" s="1" customFormat="1" ht="15.75" thickBot="1" x14ac:dyDescent="0.3">
      <c r="B28" s="10" t="s">
        <v>103</v>
      </c>
      <c r="C28" s="11" t="s">
        <v>104</v>
      </c>
      <c r="D28" s="12">
        <v>27991614</v>
      </c>
      <c r="E28" s="13">
        <v>0</v>
      </c>
      <c r="F28" s="13">
        <v>0</v>
      </c>
      <c r="G28" s="13">
        <v>0</v>
      </c>
      <c r="H28" s="13">
        <v>0</v>
      </c>
      <c r="I28" s="12">
        <v>27991614</v>
      </c>
      <c r="J28" s="13">
        <v>0</v>
      </c>
      <c r="K28" s="25">
        <v>4928700</v>
      </c>
      <c r="L28" s="25">
        <v>0</v>
      </c>
      <c r="M28" s="25">
        <v>4928700</v>
      </c>
      <c r="N28" s="25">
        <f>M28</f>
        <v>4928700</v>
      </c>
      <c r="O28" s="30">
        <f t="shared" si="9"/>
        <v>23062914</v>
      </c>
      <c r="P28" s="8">
        <v>69979035</v>
      </c>
      <c r="Q28" s="2"/>
    </row>
    <row r="29" spans="2:17" s="1" customFormat="1" ht="27" thickBot="1" x14ac:dyDescent="0.3">
      <c r="B29" s="10" t="s">
        <v>105</v>
      </c>
      <c r="C29" s="11" t="s">
        <v>106</v>
      </c>
      <c r="D29" s="13">
        <v>0</v>
      </c>
      <c r="E29" s="12">
        <v>680000000</v>
      </c>
      <c r="F29" s="13">
        <v>0</v>
      </c>
      <c r="G29" s="13">
        <v>0</v>
      </c>
      <c r="H29" s="13">
        <v>0</v>
      </c>
      <c r="I29" s="12">
        <v>680000000</v>
      </c>
      <c r="J29" s="13">
        <v>0</v>
      </c>
      <c r="K29" s="31">
        <v>0</v>
      </c>
      <c r="L29" s="31">
        <v>0</v>
      </c>
      <c r="M29" s="31">
        <v>0</v>
      </c>
      <c r="N29" s="31">
        <v>0</v>
      </c>
      <c r="O29" s="12">
        <v>680000000</v>
      </c>
      <c r="P29" s="12">
        <v>680000000</v>
      </c>
      <c r="Q29" s="2"/>
    </row>
    <row r="30" spans="2:17" s="1" customFormat="1" ht="15.75" thickBot="1" x14ac:dyDescent="0.3">
      <c r="B30" s="6" t="s">
        <v>107</v>
      </c>
      <c r="C30" s="7" t="s">
        <v>108</v>
      </c>
      <c r="D30" s="8">
        <f>D31+D34+D49+D52</f>
        <v>1882154393</v>
      </c>
      <c r="E30" s="8">
        <f t="shared" ref="E30:P30" si="10">E31+E34+E49+E52</f>
        <v>160000000</v>
      </c>
      <c r="F30" s="8">
        <f t="shared" si="10"/>
        <v>0</v>
      </c>
      <c r="G30" s="8">
        <f t="shared" si="10"/>
        <v>0</v>
      </c>
      <c r="H30" s="8">
        <f t="shared" si="10"/>
        <v>0</v>
      </c>
      <c r="I30" s="8">
        <f t="shared" si="10"/>
        <v>2042154393</v>
      </c>
      <c r="J30" s="8">
        <f t="shared" si="10"/>
        <v>484150799.67000002</v>
      </c>
      <c r="K30" s="30">
        <f t="shared" si="10"/>
        <v>139881453.59</v>
      </c>
      <c r="L30" s="30">
        <f t="shared" si="10"/>
        <v>0</v>
      </c>
      <c r="M30" s="30">
        <f t="shared" si="10"/>
        <v>107016091.59</v>
      </c>
      <c r="N30" s="30">
        <f t="shared" si="10"/>
        <v>107016091.59</v>
      </c>
      <c r="O30" s="8">
        <f t="shared" si="10"/>
        <v>1902272939.4100001</v>
      </c>
      <c r="P30" s="8">
        <f t="shared" si="10"/>
        <v>1502447135.74</v>
      </c>
      <c r="Q30" s="2"/>
    </row>
    <row r="31" spans="2:17" s="1" customFormat="1" ht="15.75" thickBot="1" x14ac:dyDescent="0.3">
      <c r="B31" s="6" t="s">
        <v>109</v>
      </c>
      <c r="C31" s="7" t="s">
        <v>110</v>
      </c>
      <c r="D31" s="8">
        <v>217035000</v>
      </c>
      <c r="E31" s="8">
        <v>33000000</v>
      </c>
      <c r="F31" s="9">
        <v>0</v>
      </c>
      <c r="G31" s="9">
        <v>0</v>
      </c>
      <c r="H31" s="9">
        <v>0</v>
      </c>
      <c r="I31" s="8">
        <v>250035000</v>
      </c>
      <c r="J31" s="8">
        <v>52650</v>
      </c>
      <c r="K31" s="8">
        <v>4942347</v>
      </c>
      <c r="L31" s="9">
        <v>0</v>
      </c>
      <c r="M31" s="8">
        <v>1985317</v>
      </c>
      <c r="N31" s="8">
        <v>1985317</v>
      </c>
      <c r="O31" s="8">
        <v>245092653</v>
      </c>
      <c r="P31" s="8">
        <v>245040003</v>
      </c>
      <c r="Q31" s="2"/>
    </row>
    <row r="32" spans="2:17" s="1" customFormat="1" ht="15.75" thickBot="1" x14ac:dyDescent="0.3">
      <c r="B32" s="10" t="s">
        <v>111</v>
      </c>
      <c r="C32" s="11" t="s">
        <v>112</v>
      </c>
      <c r="D32" s="12">
        <v>67000000</v>
      </c>
      <c r="E32" s="12">
        <v>33000000</v>
      </c>
      <c r="F32" s="13">
        <v>0</v>
      </c>
      <c r="G32" s="13">
        <v>0</v>
      </c>
      <c r="H32" s="13">
        <v>0</v>
      </c>
      <c r="I32" s="12">
        <v>100000000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2">
        <v>100000000</v>
      </c>
      <c r="P32" s="12">
        <v>100000000</v>
      </c>
      <c r="Q32" s="2"/>
    </row>
    <row r="33" spans="2:17" s="1" customFormat="1" ht="15.75" thickBot="1" x14ac:dyDescent="0.3">
      <c r="B33" s="10" t="s">
        <v>113</v>
      </c>
      <c r="C33" s="11" t="s">
        <v>114</v>
      </c>
      <c r="D33" s="12">
        <v>150035000</v>
      </c>
      <c r="E33" s="13">
        <v>0</v>
      </c>
      <c r="F33" s="13">
        <v>0</v>
      </c>
      <c r="G33" s="13">
        <v>0</v>
      </c>
      <c r="H33" s="13">
        <v>0</v>
      </c>
      <c r="I33" s="12">
        <v>150035000</v>
      </c>
      <c r="J33" s="12">
        <v>52650</v>
      </c>
      <c r="K33" s="12">
        <v>4942347</v>
      </c>
      <c r="L33" s="13">
        <v>0</v>
      </c>
      <c r="M33" s="12">
        <v>1985317</v>
      </c>
      <c r="N33" s="12">
        <v>1985317</v>
      </c>
      <c r="O33" s="12">
        <v>145092653</v>
      </c>
      <c r="P33" s="12">
        <v>145040003</v>
      </c>
      <c r="Q33" s="2"/>
    </row>
    <row r="34" spans="2:17" s="1" customFormat="1" ht="15.75" thickBot="1" x14ac:dyDescent="0.3">
      <c r="B34" s="6" t="s">
        <v>115</v>
      </c>
      <c r="C34" s="7" t="s">
        <v>116</v>
      </c>
      <c r="D34" s="8">
        <f>SUM(D35:D47)</f>
        <v>1498487668</v>
      </c>
      <c r="E34" s="8">
        <f t="shared" ref="E34:P34" si="11">SUM(E35:E47)</f>
        <v>127000000</v>
      </c>
      <c r="F34" s="8">
        <f t="shared" si="11"/>
        <v>0</v>
      </c>
      <c r="G34" s="8">
        <f t="shared" si="11"/>
        <v>0</v>
      </c>
      <c r="H34" s="8">
        <f t="shared" si="11"/>
        <v>0</v>
      </c>
      <c r="I34" s="8">
        <f t="shared" si="11"/>
        <v>1625487668</v>
      </c>
      <c r="J34" s="8">
        <f t="shared" si="11"/>
        <v>484098149.67000002</v>
      </c>
      <c r="K34" s="8">
        <f t="shared" si="11"/>
        <v>134939106.59</v>
      </c>
      <c r="L34" s="8">
        <f t="shared" si="11"/>
        <v>0</v>
      </c>
      <c r="M34" s="8">
        <f t="shared" si="11"/>
        <v>105030774.59</v>
      </c>
      <c r="N34" s="8">
        <f t="shared" si="11"/>
        <v>105030774.59</v>
      </c>
      <c r="O34" s="8">
        <f t="shared" si="11"/>
        <v>1490548561.4100001</v>
      </c>
      <c r="P34" s="8">
        <f t="shared" si="11"/>
        <v>1090775407.74</v>
      </c>
      <c r="Q34" s="2"/>
    </row>
    <row r="35" spans="2:17" s="1" customFormat="1" ht="15.75" thickBot="1" x14ac:dyDescent="0.3">
      <c r="B35" s="10" t="s">
        <v>117</v>
      </c>
      <c r="C35" s="11" t="s">
        <v>118</v>
      </c>
      <c r="D35" s="12">
        <v>20000000</v>
      </c>
      <c r="E35" s="12">
        <v>47000000</v>
      </c>
      <c r="F35" s="13">
        <v>0</v>
      </c>
      <c r="G35" s="13">
        <v>0</v>
      </c>
      <c r="H35" s="13">
        <v>0</v>
      </c>
      <c r="I35" s="12">
        <v>67000000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2">
        <v>67000000</v>
      </c>
      <c r="P35" s="12">
        <v>67000000</v>
      </c>
      <c r="Q35" s="2"/>
    </row>
    <row r="36" spans="2:17" s="1" customFormat="1" ht="15.75" thickBot="1" x14ac:dyDescent="0.3">
      <c r="B36" s="10" t="s">
        <v>119</v>
      </c>
      <c r="C36" s="11" t="s">
        <v>120</v>
      </c>
      <c r="D36" s="12">
        <v>360500000</v>
      </c>
      <c r="E36" s="13">
        <v>0</v>
      </c>
      <c r="F36" s="13">
        <v>0</v>
      </c>
      <c r="G36" s="13">
        <v>0</v>
      </c>
      <c r="H36" s="13">
        <v>0</v>
      </c>
      <c r="I36" s="12">
        <v>360500000</v>
      </c>
      <c r="J36" s="12">
        <v>326003149.67000002</v>
      </c>
      <c r="K36" s="12">
        <v>34496850.329999998</v>
      </c>
      <c r="L36" s="13">
        <v>0</v>
      </c>
      <c r="M36" s="12">
        <v>34496850.329999998</v>
      </c>
      <c r="N36" s="12">
        <v>34496850.329999998</v>
      </c>
      <c r="O36" s="12">
        <v>326003149.67000002</v>
      </c>
      <c r="P36" s="13">
        <v>0</v>
      </c>
      <c r="Q36" s="2"/>
    </row>
    <row r="37" spans="2:17" s="1" customFormat="1" ht="15.75" thickBot="1" x14ac:dyDescent="0.3">
      <c r="B37" s="10" t="s">
        <v>121</v>
      </c>
      <c r="C37" s="11" t="s">
        <v>122</v>
      </c>
      <c r="D37" s="12">
        <v>407484000</v>
      </c>
      <c r="E37" s="13">
        <v>0</v>
      </c>
      <c r="F37" s="13">
        <v>0</v>
      </c>
      <c r="G37" s="13">
        <v>0</v>
      </c>
      <c r="H37" s="13">
        <v>0</v>
      </c>
      <c r="I37" s="12">
        <v>407484000</v>
      </c>
      <c r="J37" s="12">
        <v>158095000</v>
      </c>
      <c r="K37" s="12">
        <v>84324996</v>
      </c>
      <c r="L37" s="13">
        <v>0</v>
      </c>
      <c r="M37" s="12">
        <v>56216664</v>
      </c>
      <c r="N37" s="12">
        <v>56216664</v>
      </c>
      <c r="O37" s="12">
        <v>323159004</v>
      </c>
      <c r="P37" s="12">
        <v>249389000</v>
      </c>
      <c r="Q37" s="2"/>
    </row>
    <row r="38" spans="2:17" s="1" customFormat="1" ht="15.75" thickBot="1" x14ac:dyDescent="0.3">
      <c r="B38" s="10" t="s">
        <v>123</v>
      </c>
      <c r="C38" s="11" t="s">
        <v>124</v>
      </c>
      <c r="D38" s="12">
        <v>30000000</v>
      </c>
      <c r="E38" s="13">
        <v>0</v>
      </c>
      <c r="F38" s="13">
        <v>0</v>
      </c>
      <c r="G38" s="13">
        <v>0</v>
      </c>
      <c r="H38" s="13">
        <v>0</v>
      </c>
      <c r="I38" s="12">
        <v>30000000</v>
      </c>
      <c r="J38" s="13">
        <v>0</v>
      </c>
      <c r="K38" s="12">
        <v>147000</v>
      </c>
      <c r="L38" s="13">
        <v>0</v>
      </c>
      <c r="M38" s="12">
        <v>147000</v>
      </c>
      <c r="N38" s="12">
        <v>147000</v>
      </c>
      <c r="O38" s="12">
        <v>29853000</v>
      </c>
      <c r="P38" s="12">
        <v>29853000</v>
      </c>
      <c r="Q38" s="2"/>
    </row>
    <row r="39" spans="2:17" s="1" customFormat="1" ht="15.75" thickBot="1" x14ac:dyDescent="0.3">
      <c r="B39" s="10" t="s">
        <v>125</v>
      </c>
      <c r="C39" s="11" t="s">
        <v>126</v>
      </c>
      <c r="D39" s="12">
        <v>50000000</v>
      </c>
      <c r="E39" s="13">
        <v>0</v>
      </c>
      <c r="F39" s="13">
        <v>0</v>
      </c>
      <c r="G39" s="13">
        <v>0</v>
      </c>
      <c r="H39" s="13">
        <v>0</v>
      </c>
      <c r="I39" s="12">
        <v>50000000</v>
      </c>
      <c r="J39" s="13">
        <v>0</v>
      </c>
      <c r="K39" s="12">
        <v>1270396.26</v>
      </c>
      <c r="L39" s="13">
        <v>0</v>
      </c>
      <c r="M39" s="12">
        <v>470396.26</v>
      </c>
      <c r="N39" s="12">
        <v>470396.26</v>
      </c>
      <c r="O39" s="12">
        <v>48729603.740000002</v>
      </c>
      <c r="P39" s="12">
        <v>48729603.740000002</v>
      </c>
      <c r="Q39" s="2"/>
    </row>
    <row r="40" spans="2:17" s="1" customFormat="1" ht="15.75" thickBot="1" x14ac:dyDescent="0.3">
      <c r="B40" s="10" t="s">
        <v>127</v>
      </c>
      <c r="C40" s="11" t="s">
        <v>128</v>
      </c>
      <c r="D40" s="12">
        <v>120000000</v>
      </c>
      <c r="E40" s="13">
        <v>0</v>
      </c>
      <c r="F40" s="13">
        <v>0</v>
      </c>
      <c r="G40" s="13">
        <v>0</v>
      </c>
      <c r="H40" s="13">
        <v>0</v>
      </c>
      <c r="I40" s="12">
        <v>120000000</v>
      </c>
      <c r="J40" s="13">
        <v>0</v>
      </c>
      <c r="K40" s="12">
        <v>1980500</v>
      </c>
      <c r="L40" s="13">
        <v>0</v>
      </c>
      <c r="M40" s="12">
        <v>980500</v>
      </c>
      <c r="N40" s="12">
        <v>980500</v>
      </c>
      <c r="O40" s="12">
        <v>118019500</v>
      </c>
      <c r="P40" s="12">
        <v>118019500</v>
      </c>
      <c r="Q40" s="2"/>
    </row>
    <row r="41" spans="2:17" s="1" customFormat="1" ht="15.75" thickBot="1" x14ac:dyDescent="0.3">
      <c r="B41" s="10" t="s">
        <v>129</v>
      </c>
      <c r="C41" s="11" t="s">
        <v>130</v>
      </c>
      <c r="D41" s="12">
        <v>150000000</v>
      </c>
      <c r="E41" s="13">
        <v>0</v>
      </c>
      <c r="F41" s="13">
        <v>0</v>
      </c>
      <c r="G41" s="13">
        <v>0</v>
      </c>
      <c r="H41" s="13">
        <v>0</v>
      </c>
      <c r="I41" s="12">
        <v>150000000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2">
        <v>150000000</v>
      </c>
      <c r="P41" s="12">
        <v>150000000</v>
      </c>
      <c r="Q41" s="2"/>
    </row>
    <row r="42" spans="2:17" s="1" customFormat="1" ht="15.75" thickBot="1" x14ac:dyDescent="0.3">
      <c r="B42" s="10" t="s">
        <v>131</v>
      </c>
      <c r="C42" s="11" t="s">
        <v>132</v>
      </c>
      <c r="D42" s="12">
        <v>80000000</v>
      </c>
      <c r="E42" s="12">
        <v>40000000</v>
      </c>
      <c r="F42" s="13">
        <v>0</v>
      </c>
      <c r="G42" s="13">
        <v>0</v>
      </c>
      <c r="H42" s="13">
        <v>0</v>
      </c>
      <c r="I42" s="12">
        <v>120000000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2">
        <v>120000000</v>
      </c>
      <c r="P42" s="12">
        <v>120000000</v>
      </c>
      <c r="Q42" s="2"/>
    </row>
    <row r="43" spans="2:17" s="1" customFormat="1" ht="15.75" thickBot="1" x14ac:dyDescent="0.3">
      <c r="B43" s="10" t="s">
        <v>133</v>
      </c>
      <c r="C43" s="11" t="s">
        <v>134</v>
      </c>
      <c r="D43" s="12">
        <v>90000000</v>
      </c>
      <c r="E43" s="12">
        <v>30000000</v>
      </c>
      <c r="F43" s="13">
        <v>0</v>
      </c>
      <c r="G43" s="13">
        <v>0</v>
      </c>
      <c r="H43" s="13">
        <v>0</v>
      </c>
      <c r="I43" s="12">
        <v>120000000</v>
      </c>
      <c r="J43" s="13">
        <v>0</v>
      </c>
      <c r="K43" s="12">
        <v>12719364</v>
      </c>
      <c r="L43" s="13">
        <v>0</v>
      </c>
      <c r="M43" s="12">
        <v>12719364</v>
      </c>
      <c r="N43" s="12">
        <v>12719364</v>
      </c>
      <c r="O43" s="12">
        <v>107280636</v>
      </c>
      <c r="P43" s="12">
        <v>107280636</v>
      </c>
      <c r="Q43" s="2"/>
    </row>
    <row r="44" spans="2:17" s="1" customFormat="1" ht="15.75" thickBot="1" x14ac:dyDescent="0.3">
      <c r="B44" s="10" t="s">
        <v>135</v>
      </c>
      <c r="C44" s="11" t="s">
        <v>136</v>
      </c>
      <c r="D44" s="12">
        <v>50000000</v>
      </c>
      <c r="E44" s="13">
        <v>0</v>
      </c>
      <c r="F44" s="13">
        <v>0</v>
      </c>
      <c r="G44" s="13">
        <v>0</v>
      </c>
      <c r="H44" s="13">
        <v>0</v>
      </c>
      <c r="I44" s="12">
        <v>50000000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2">
        <v>50000000</v>
      </c>
      <c r="P44" s="12">
        <v>50000000</v>
      </c>
      <c r="Q44" s="2"/>
    </row>
    <row r="45" spans="2:17" s="1" customFormat="1" ht="15.75" thickBot="1" x14ac:dyDescent="0.3">
      <c r="B45" s="10" t="s">
        <v>137</v>
      </c>
      <c r="C45" s="11" t="s">
        <v>138</v>
      </c>
      <c r="D45" s="12">
        <v>6689825</v>
      </c>
      <c r="E45" s="13">
        <v>0</v>
      </c>
      <c r="F45" s="13">
        <v>0</v>
      </c>
      <c r="G45" s="13">
        <v>0</v>
      </c>
      <c r="H45" s="13">
        <v>0</v>
      </c>
      <c r="I45" s="12">
        <v>6689825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2">
        <v>6689825</v>
      </c>
      <c r="P45" s="12">
        <v>6689825</v>
      </c>
      <c r="Q45" s="2"/>
    </row>
    <row r="46" spans="2:17" s="1" customFormat="1" ht="15.75" thickBot="1" x14ac:dyDescent="0.3">
      <c r="B46" s="10" t="s">
        <v>139</v>
      </c>
      <c r="C46" s="11" t="s">
        <v>140</v>
      </c>
      <c r="D46" s="12">
        <v>83813843</v>
      </c>
      <c r="E46" s="13">
        <v>0</v>
      </c>
      <c r="F46" s="13">
        <v>0</v>
      </c>
      <c r="G46" s="13">
        <v>0</v>
      </c>
      <c r="H46" s="13">
        <v>0</v>
      </c>
      <c r="I46" s="12">
        <v>83813843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2">
        <v>83813843</v>
      </c>
      <c r="P46" s="12">
        <v>83813843</v>
      </c>
      <c r="Q46" s="2"/>
    </row>
    <row r="47" spans="2:17" s="1" customFormat="1" ht="15.75" thickBot="1" x14ac:dyDescent="0.3">
      <c r="B47" s="6" t="s">
        <v>141</v>
      </c>
      <c r="C47" s="7" t="s">
        <v>142</v>
      </c>
      <c r="D47" s="8">
        <v>50000000</v>
      </c>
      <c r="E47" s="8">
        <v>10000000</v>
      </c>
      <c r="F47" s="9">
        <v>0</v>
      </c>
      <c r="G47" s="9">
        <v>0</v>
      </c>
      <c r="H47" s="9">
        <v>0</v>
      </c>
      <c r="I47" s="8">
        <v>60000000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8">
        <v>60000000</v>
      </c>
      <c r="P47" s="8">
        <v>60000000</v>
      </c>
      <c r="Q47" s="2"/>
    </row>
    <row r="48" spans="2:17" s="1" customFormat="1" ht="15.75" thickBot="1" x14ac:dyDescent="0.3">
      <c r="B48" s="10" t="s">
        <v>143</v>
      </c>
      <c r="C48" s="11" t="s">
        <v>144</v>
      </c>
      <c r="D48" s="12">
        <v>50000000</v>
      </c>
      <c r="E48" s="12">
        <v>10000000</v>
      </c>
      <c r="F48" s="13">
        <v>0</v>
      </c>
      <c r="G48" s="13">
        <v>0</v>
      </c>
      <c r="H48" s="13">
        <v>0</v>
      </c>
      <c r="I48" s="12">
        <v>60000000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2">
        <v>60000000</v>
      </c>
      <c r="P48" s="12">
        <v>60000000</v>
      </c>
      <c r="Q48" s="2"/>
    </row>
    <row r="49" spans="2:17" s="1" customFormat="1" ht="15.75" thickBot="1" x14ac:dyDescent="0.3">
      <c r="B49" s="6" t="s">
        <v>145</v>
      </c>
      <c r="C49" s="7" t="s">
        <v>146</v>
      </c>
      <c r="D49" s="8">
        <v>116631725</v>
      </c>
      <c r="E49" s="9">
        <v>0</v>
      </c>
      <c r="F49" s="9">
        <v>0</v>
      </c>
      <c r="G49" s="9">
        <v>0</v>
      </c>
      <c r="H49" s="9">
        <v>0</v>
      </c>
      <c r="I49" s="8">
        <v>116631725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8">
        <v>116631725</v>
      </c>
      <c r="P49" s="8">
        <v>116631725</v>
      </c>
      <c r="Q49" s="2"/>
    </row>
    <row r="50" spans="2:17" s="1" customFormat="1" ht="15.75" thickBot="1" x14ac:dyDescent="0.3">
      <c r="B50" s="6" t="s">
        <v>147</v>
      </c>
      <c r="C50" s="7" t="s">
        <v>148</v>
      </c>
      <c r="D50" s="8">
        <v>116631725</v>
      </c>
      <c r="E50" s="9">
        <v>0</v>
      </c>
      <c r="F50" s="9">
        <v>0</v>
      </c>
      <c r="G50" s="9">
        <v>0</v>
      </c>
      <c r="H50" s="9">
        <v>0</v>
      </c>
      <c r="I50" s="8">
        <v>116631725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8">
        <v>116631725</v>
      </c>
      <c r="P50" s="8">
        <v>116631725</v>
      </c>
      <c r="Q50" s="2"/>
    </row>
    <row r="51" spans="2:17" s="1" customFormat="1" ht="15.75" thickBot="1" x14ac:dyDescent="0.3">
      <c r="B51" s="10" t="s">
        <v>149</v>
      </c>
      <c r="C51" s="11" t="s">
        <v>150</v>
      </c>
      <c r="D51" s="12">
        <v>116631725</v>
      </c>
      <c r="E51" s="13">
        <v>0</v>
      </c>
      <c r="F51" s="13">
        <v>0</v>
      </c>
      <c r="G51" s="13">
        <v>0</v>
      </c>
      <c r="H51" s="13">
        <v>0</v>
      </c>
      <c r="I51" s="12">
        <v>116631725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2">
        <v>116631725</v>
      </c>
      <c r="P51" s="12">
        <v>116631725</v>
      </c>
      <c r="Q51" s="2"/>
    </row>
    <row r="52" spans="2:17" s="1" customFormat="1" ht="15.75" thickBot="1" x14ac:dyDescent="0.3">
      <c r="B52" s="6" t="s">
        <v>151</v>
      </c>
      <c r="C52" s="7" t="s">
        <v>152</v>
      </c>
      <c r="D52" s="8">
        <v>50000000</v>
      </c>
      <c r="E52" s="9">
        <v>0</v>
      </c>
      <c r="F52" s="9">
        <v>0</v>
      </c>
      <c r="G52" s="9">
        <v>0</v>
      </c>
      <c r="H52" s="9">
        <v>0</v>
      </c>
      <c r="I52" s="8">
        <v>50000000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8">
        <v>50000000</v>
      </c>
      <c r="P52" s="8">
        <v>50000000</v>
      </c>
      <c r="Q52" s="2"/>
    </row>
    <row r="53" spans="2:17" s="1" customFormat="1" ht="15.75" thickBot="1" x14ac:dyDescent="0.3">
      <c r="B53" s="10" t="s">
        <v>153</v>
      </c>
      <c r="C53" s="11" t="s">
        <v>154</v>
      </c>
      <c r="D53" s="12">
        <v>50000000</v>
      </c>
      <c r="E53" s="13">
        <v>0</v>
      </c>
      <c r="F53" s="13">
        <v>0</v>
      </c>
      <c r="G53" s="13">
        <v>0</v>
      </c>
      <c r="H53" s="13">
        <v>0</v>
      </c>
      <c r="I53" s="12">
        <v>50000000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2">
        <v>50000000</v>
      </c>
      <c r="P53" s="12">
        <v>50000000</v>
      </c>
      <c r="Q53" s="2"/>
    </row>
    <row r="54" spans="2:17" s="1" customFormat="1" ht="15.75" thickBot="1" x14ac:dyDescent="0.3">
      <c r="B54" s="6">
        <v>2001</v>
      </c>
      <c r="C54" s="7" t="s">
        <v>19</v>
      </c>
      <c r="D54" s="8">
        <f>D55</f>
        <v>11806391447</v>
      </c>
      <c r="E54" s="8">
        <f t="shared" ref="E54:Q54" si="12">E55</f>
        <v>6742324025.7799997</v>
      </c>
      <c r="F54" s="8">
        <f t="shared" si="12"/>
        <v>0</v>
      </c>
      <c r="G54" s="8">
        <f t="shared" si="12"/>
        <v>0</v>
      </c>
      <c r="H54" s="8">
        <f t="shared" si="12"/>
        <v>0</v>
      </c>
      <c r="I54" s="8">
        <f t="shared" si="12"/>
        <v>18548715472.779999</v>
      </c>
      <c r="J54" s="8">
        <f t="shared" si="12"/>
        <v>864722230.73000002</v>
      </c>
      <c r="K54" s="8">
        <f t="shared" si="12"/>
        <v>1304783709.74</v>
      </c>
      <c r="L54" s="8">
        <f t="shared" si="12"/>
        <v>0</v>
      </c>
      <c r="M54" s="8">
        <f t="shared" si="12"/>
        <v>256593955.74000001</v>
      </c>
      <c r="N54" s="8">
        <f t="shared" si="12"/>
        <v>256593955.74000001</v>
      </c>
      <c r="O54" s="8">
        <f t="shared" si="12"/>
        <v>17243931763.040001</v>
      </c>
      <c r="P54" s="8">
        <f t="shared" si="12"/>
        <v>16379209532.310001</v>
      </c>
      <c r="Q54" s="2" t="e">
        <f t="shared" si="12"/>
        <v>#REF!</v>
      </c>
    </row>
    <row r="55" spans="2:17" s="1" customFormat="1" ht="15.75" thickBot="1" x14ac:dyDescent="0.3">
      <c r="B55" s="6">
        <v>200106</v>
      </c>
      <c r="C55" s="7" t="s">
        <v>19</v>
      </c>
      <c r="D55" s="8">
        <f>D56</f>
        <v>11806391447</v>
      </c>
      <c r="E55" s="8">
        <f t="shared" ref="E55:Q56" si="13">E56</f>
        <v>6742324025.7799997</v>
      </c>
      <c r="F55" s="8">
        <f t="shared" si="13"/>
        <v>0</v>
      </c>
      <c r="G55" s="8">
        <f t="shared" si="13"/>
        <v>0</v>
      </c>
      <c r="H55" s="8">
        <f t="shared" si="13"/>
        <v>0</v>
      </c>
      <c r="I55" s="8">
        <f t="shared" si="13"/>
        <v>18548715472.779999</v>
      </c>
      <c r="J55" s="8">
        <f t="shared" si="13"/>
        <v>864722230.73000002</v>
      </c>
      <c r="K55" s="8">
        <f t="shared" si="13"/>
        <v>1304783709.74</v>
      </c>
      <c r="L55" s="8">
        <f t="shared" si="13"/>
        <v>0</v>
      </c>
      <c r="M55" s="8">
        <f t="shared" si="13"/>
        <v>256593955.74000001</v>
      </c>
      <c r="N55" s="8">
        <f t="shared" si="13"/>
        <v>256593955.74000001</v>
      </c>
      <c r="O55" s="8">
        <f t="shared" si="13"/>
        <v>17243931763.040001</v>
      </c>
      <c r="P55" s="8">
        <f t="shared" si="13"/>
        <v>16379209532.310001</v>
      </c>
      <c r="Q55" s="2" t="e">
        <f t="shared" si="13"/>
        <v>#REF!</v>
      </c>
    </row>
    <row r="56" spans="2:17" s="1" customFormat="1" ht="15.75" thickBot="1" x14ac:dyDescent="0.3">
      <c r="B56" s="6">
        <v>20010620</v>
      </c>
      <c r="C56" s="7" t="s">
        <v>20</v>
      </c>
      <c r="D56" s="8">
        <f>D57</f>
        <v>11806391447</v>
      </c>
      <c r="E56" s="8">
        <f t="shared" si="13"/>
        <v>6742324025.7799997</v>
      </c>
      <c r="F56" s="8">
        <f t="shared" si="13"/>
        <v>0</v>
      </c>
      <c r="G56" s="8">
        <f t="shared" si="13"/>
        <v>0</v>
      </c>
      <c r="H56" s="8">
        <f t="shared" si="13"/>
        <v>0</v>
      </c>
      <c r="I56" s="8">
        <f t="shared" si="13"/>
        <v>18548715472.779999</v>
      </c>
      <c r="J56" s="8">
        <f t="shared" si="13"/>
        <v>864722230.73000002</v>
      </c>
      <c r="K56" s="8">
        <f t="shared" si="13"/>
        <v>1304783709.74</v>
      </c>
      <c r="L56" s="8">
        <f t="shared" si="13"/>
        <v>0</v>
      </c>
      <c r="M56" s="8">
        <f t="shared" si="13"/>
        <v>256593955.74000001</v>
      </c>
      <c r="N56" s="8">
        <f t="shared" si="13"/>
        <v>256593955.74000001</v>
      </c>
      <c r="O56" s="8">
        <f t="shared" si="13"/>
        <v>17243931763.040001</v>
      </c>
      <c r="P56" s="8">
        <f t="shared" si="13"/>
        <v>16379209532.310001</v>
      </c>
      <c r="Q56" s="8" t="e">
        <f>Q57+#REF!</f>
        <v>#REF!</v>
      </c>
    </row>
    <row r="57" spans="2:17" s="1" customFormat="1" ht="15.75" thickBot="1" x14ac:dyDescent="0.3">
      <c r="B57" s="6">
        <v>2001062002</v>
      </c>
      <c r="C57" s="7" t="s">
        <v>21</v>
      </c>
      <c r="D57" s="8">
        <f>D58+D93+D100+D107+D114+D136+D143+D150+D156+D181+D188+D77</f>
        <v>11806391447</v>
      </c>
      <c r="E57" s="8">
        <f t="shared" ref="E57:Q57" si="14">E58+E93+E100+E107+E114+E136+E143+E150+E156+E181+E188+E77</f>
        <v>6742324025.7799997</v>
      </c>
      <c r="F57" s="8">
        <f t="shared" si="14"/>
        <v>0</v>
      </c>
      <c r="G57" s="8">
        <f t="shared" si="14"/>
        <v>0</v>
      </c>
      <c r="H57" s="8">
        <f t="shared" si="14"/>
        <v>0</v>
      </c>
      <c r="I57" s="8">
        <f t="shared" si="14"/>
        <v>18548715472.779999</v>
      </c>
      <c r="J57" s="8">
        <f t="shared" si="14"/>
        <v>864722230.73000002</v>
      </c>
      <c r="K57" s="8">
        <f t="shared" si="14"/>
        <v>1304783709.74</v>
      </c>
      <c r="L57" s="8">
        <f t="shared" si="14"/>
        <v>0</v>
      </c>
      <c r="M57" s="8">
        <f t="shared" si="14"/>
        <v>256593955.74000001</v>
      </c>
      <c r="N57" s="8">
        <f t="shared" si="14"/>
        <v>256593955.74000001</v>
      </c>
      <c r="O57" s="8">
        <f t="shared" si="14"/>
        <v>17243931763.040001</v>
      </c>
      <c r="P57" s="8">
        <f t="shared" si="14"/>
        <v>16379209532.310001</v>
      </c>
      <c r="Q57" s="18">
        <f t="shared" si="14"/>
        <v>0</v>
      </c>
    </row>
    <row r="58" spans="2:17" s="1" customFormat="1" ht="27" thickBot="1" x14ac:dyDescent="0.3">
      <c r="B58" s="6">
        <v>200106200205</v>
      </c>
      <c r="C58" s="7" t="s">
        <v>22</v>
      </c>
      <c r="D58" s="8">
        <f t="shared" ref="D58:Q58" si="15">D59+D61+D64+D67+D71+D75+D81+D88</f>
        <v>4740282438</v>
      </c>
      <c r="E58" s="8">
        <f t="shared" si="15"/>
        <v>1172307799.8500001</v>
      </c>
      <c r="F58" s="8">
        <f t="shared" si="15"/>
        <v>0</v>
      </c>
      <c r="G58" s="8">
        <f t="shared" si="15"/>
        <v>0</v>
      </c>
      <c r="H58" s="8">
        <f t="shared" si="15"/>
        <v>0</v>
      </c>
      <c r="I58" s="8">
        <f t="shared" si="15"/>
        <v>5912590237.8500004</v>
      </c>
      <c r="J58" s="8">
        <f t="shared" si="15"/>
        <v>446160504.56</v>
      </c>
      <c r="K58" s="8">
        <f t="shared" si="15"/>
        <v>1192250754</v>
      </c>
      <c r="L58" s="8">
        <f t="shared" si="15"/>
        <v>0</v>
      </c>
      <c r="M58" s="8">
        <f t="shared" si="15"/>
        <v>236861000</v>
      </c>
      <c r="N58" s="8">
        <f t="shared" si="15"/>
        <v>236861000</v>
      </c>
      <c r="O58" s="8">
        <f t="shared" si="15"/>
        <v>4720339483.8500004</v>
      </c>
      <c r="P58" s="8">
        <f>I58-J58-K58</f>
        <v>4274178979.29</v>
      </c>
      <c r="Q58" s="8">
        <f t="shared" si="15"/>
        <v>0</v>
      </c>
    </row>
    <row r="59" spans="2:17" s="1" customFormat="1" ht="15.75" thickBot="1" x14ac:dyDescent="0.3">
      <c r="B59" s="6">
        <v>20010620020501</v>
      </c>
      <c r="C59" s="7" t="s">
        <v>23</v>
      </c>
      <c r="D59" s="8">
        <v>850000000</v>
      </c>
      <c r="E59" s="8">
        <v>278996892.89999998</v>
      </c>
      <c r="F59" s="9">
        <v>0</v>
      </c>
      <c r="G59" s="9">
        <v>0</v>
      </c>
      <c r="H59" s="9">
        <v>0</v>
      </c>
      <c r="I59" s="8">
        <v>1128996892.9000001</v>
      </c>
      <c r="J59" s="8">
        <v>37870000</v>
      </c>
      <c r="K59" s="8">
        <v>362130000</v>
      </c>
      <c r="L59" s="9">
        <v>0</v>
      </c>
      <c r="M59" s="8">
        <v>65800000</v>
      </c>
      <c r="N59" s="8">
        <v>65800000</v>
      </c>
      <c r="O59" s="8">
        <v>766866892.89999998</v>
      </c>
      <c r="P59" s="8">
        <f t="shared" ref="P59:P63" si="16">I59-J59-K59</f>
        <v>728996892.9000001</v>
      </c>
      <c r="Q59" s="3">
        <v>0</v>
      </c>
    </row>
    <row r="60" spans="2:17" s="1" customFormat="1" ht="15.75" thickBot="1" x14ac:dyDescent="0.3">
      <c r="B60" s="10">
        <v>2001062002050100</v>
      </c>
      <c r="C60" s="11" t="s">
        <v>23</v>
      </c>
      <c r="D60" s="12">
        <v>850000000</v>
      </c>
      <c r="E60" s="12">
        <v>278996892.89999998</v>
      </c>
      <c r="F60" s="13">
        <v>0</v>
      </c>
      <c r="G60" s="13">
        <v>0</v>
      </c>
      <c r="H60" s="13">
        <v>0</v>
      </c>
      <c r="I60" s="12">
        <v>1128996892.9000001</v>
      </c>
      <c r="J60" s="12">
        <v>37870000</v>
      </c>
      <c r="K60" s="12">
        <v>362130000</v>
      </c>
      <c r="L60" s="13">
        <v>0</v>
      </c>
      <c r="M60" s="12">
        <v>65800000</v>
      </c>
      <c r="N60" s="12">
        <v>65800000</v>
      </c>
      <c r="O60" s="12">
        <v>766866892.89999998</v>
      </c>
      <c r="P60" s="8">
        <f t="shared" si="16"/>
        <v>728996892.9000001</v>
      </c>
      <c r="Q60" s="4">
        <v>0</v>
      </c>
    </row>
    <row r="61" spans="2:17" s="1" customFormat="1" ht="27" thickBot="1" x14ac:dyDescent="0.3">
      <c r="B61" s="6">
        <v>20010620020502</v>
      </c>
      <c r="C61" s="7" t="s">
        <v>24</v>
      </c>
      <c r="D61" s="8">
        <f>SUM(D62:D63)</f>
        <v>350000000</v>
      </c>
      <c r="E61" s="8">
        <f t="shared" ref="E61:O61" si="17">SUM(E62:E63)</f>
        <v>451656332.97000003</v>
      </c>
      <c r="F61" s="8">
        <f t="shared" si="17"/>
        <v>0</v>
      </c>
      <c r="G61" s="8">
        <f t="shared" si="17"/>
        <v>0</v>
      </c>
      <c r="H61" s="8">
        <f t="shared" si="17"/>
        <v>0</v>
      </c>
      <c r="I61" s="8">
        <f t="shared" si="17"/>
        <v>801656332.97000003</v>
      </c>
      <c r="J61" s="8">
        <f t="shared" si="17"/>
        <v>81900000</v>
      </c>
      <c r="K61" s="8">
        <f t="shared" si="17"/>
        <v>83500000</v>
      </c>
      <c r="L61" s="8">
        <f t="shared" si="17"/>
        <v>0</v>
      </c>
      <c r="M61" s="8">
        <f t="shared" si="17"/>
        <v>13000000</v>
      </c>
      <c r="N61" s="8">
        <f t="shared" si="17"/>
        <v>13000000</v>
      </c>
      <c r="O61" s="8">
        <f t="shared" si="17"/>
        <v>718156332.97000003</v>
      </c>
      <c r="P61" s="8">
        <f t="shared" si="16"/>
        <v>636256332.97000003</v>
      </c>
      <c r="Q61" s="3">
        <v>0</v>
      </c>
    </row>
    <row r="62" spans="2:17" s="1" customFormat="1" ht="27" thickBot="1" x14ac:dyDescent="0.3">
      <c r="B62" s="10">
        <v>2001062002050200</v>
      </c>
      <c r="C62" s="11" t="s">
        <v>25</v>
      </c>
      <c r="D62" s="12">
        <v>100000000</v>
      </c>
      <c r="E62" s="13">
        <v>0</v>
      </c>
      <c r="F62" s="13">
        <v>0</v>
      </c>
      <c r="G62" s="13">
        <v>0</v>
      </c>
      <c r="H62" s="13">
        <v>0</v>
      </c>
      <c r="I62" s="12">
        <v>100000000</v>
      </c>
      <c r="J62" s="12">
        <v>16500000</v>
      </c>
      <c r="K62" s="12">
        <v>83500000</v>
      </c>
      <c r="L62" s="13">
        <v>0</v>
      </c>
      <c r="M62" s="12">
        <v>13000000</v>
      </c>
      <c r="N62" s="12">
        <v>13000000</v>
      </c>
      <c r="O62" s="12">
        <v>16500000</v>
      </c>
      <c r="P62" s="8">
        <f t="shared" si="16"/>
        <v>0</v>
      </c>
      <c r="Q62" s="4">
        <v>0</v>
      </c>
    </row>
    <row r="63" spans="2:17" s="1" customFormat="1" ht="15.75" thickBot="1" x14ac:dyDescent="0.3">
      <c r="B63" s="10">
        <v>2001062002050200</v>
      </c>
      <c r="C63" s="11" t="s">
        <v>26</v>
      </c>
      <c r="D63" s="12">
        <v>250000000</v>
      </c>
      <c r="E63" s="12">
        <v>451656332.97000003</v>
      </c>
      <c r="F63" s="13">
        <v>0</v>
      </c>
      <c r="G63" s="13">
        <v>0</v>
      </c>
      <c r="H63" s="13">
        <v>0</v>
      </c>
      <c r="I63" s="12">
        <v>701656332.97000003</v>
      </c>
      <c r="J63" s="12">
        <v>65400000</v>
      </c>
      <c r="K63" s="13">
        <v>0</v>
      </c>
      <c r="L63" s="13">
        <v>0</v>
      </c>
      <c r="M63" s="13">
        <v>0</v>
      </c>
      <c r="N63" s="13">
        <v>0</v>
      </c>
      <c r="O63" s="12">
        <v>701656332.97000003</v>
      </c>
      <c r="P63" s="8">
        <f t="shared" si="16"/>
        <v>636256332.97000003</v>
      </c>
      <c r="Q63" s="4">
        <v>0</v>
      </c>
    </row>
    <row r="64" spans="2:17" s="1" customFormat="1" ht="27" thickBot="1" x14ac:dyDescent="0.3">
      <c r="B64" s="6">
        <v>20010620020503</v>
      </c>
      <c r="C64" s="7" t="s">
        <v>27</v>
      </c>
      <c r="D64" s="8">
        <v>530457249</v>
      </c>
      <c r="E64" s="8">
        <v>96347000.840000004</v>
      </c>
      <c r="F64" s="9">
        <v>0</v>
      </c>
      <c r="G64" s="9">
        <v>0</v>
      </c>
      <c r="H64" s="9">
        <v>0</v>
      </c>
      <c r="I64" s="8">
        <v>626804249.84000003</v>
      </c>
      <c r="J64" s="8">
        <v>76298807</v>
      </c>
      <c r="K64" s="8">
        <v>186856754</v>
      </c>
      <c r="L64" s="9">
        <v>0</v>
      </c>
      <c r="M64" s="8">
        <v>29047000</v>
      </c>
      <c r="N64" s="8">
        <v>29047000</v>
      </c>
      <c r="O64" s="8">
        <v>439947495.83999997</v>
      </c>
      <c r="P64" s="8">
        <v>363648688.83999997</v>
      </c>
      <c r="Q64" s="3">
        <v>0</v>
      </c>
    </row>
    <row r="65" spans="2:17" s="1" customFormat="1" ht="27" thickBot="1" x14ac:dyDescent="0.3">
      <c r="B65" s="10">
        <v>2001062002050300</v>
      </c>
      <c r="C65" s="11" t="s">
        <v>28</v>
      </c>
      <c r="D65" s="12">
        <v>450000000</v>
      </c>
      <c r="E65" s="12">
        <v>96347000.840000004</v>
      </c>
      <c r="F65" s="13">
        <v>0</v>
      </c>
      <c r="G65" s="13">
        <v>0</v>
      </c>
      <c r="H65" s="13">
        <v>0</v>
      </c>
      <c r="I65" s="12">
        <v>546347000.84000003</v>
      </c>
      <c r="J65" s="12">
        <v>76298807</v>
      </c>
      <c r="K65" s="12">
        <v>186856754</v>
      </c>
      <c r="L65" s="13">
        <v>0</v>
      </c>
      <c r="M65" s="12">
        <v>29047000</v>
      </c>
      <c r="N65" s="12">
        <v>29047000</v>
      </c>
      <c r="O65" s="12">
        <v>359490246.83999997</v>
      </c>
      <c r="P65" s="12">
        <v>283191439.83999997</v>
      </c>
      <c r="Q65" s="4">
        <v>0</v>
      </c>
    </row>
    <row r="66" spans="2:17" s="1" customFormat="1" ht="27" thickBot="1" x14ac:dyDescent="0.3">
      <c r="B66" s="10">
        <v>2001062002050300</v>
      </c>
      <c r="C66" s="11" t="s">
        <v>29</v>
      </c>
      <c r="D66" s="12">
        <v>80457249</v>
      </c>
      <c r="E66" s="13">
        <v>0</v>
      </c>
      <c r="F66" s="13">
        <v>0</v>
      </c>
      <c r="G66" s="13">
        <v>0</v>
      </c>
      <c r="H66" s="13">
        <v>0</v>
      </c>
      <c r="I66" s="12">
        <v>80457249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2">
        <v>80457249</v>
      </c>
      <c r="P66" s="12">
        <v>80457249</v>
      </c>
      <c r="Q66" s="4">
        <v>0</v>
      </c>
    </row>
    <row r="67" spans="2:17" s="1" customFormat="1" ht="27" thickBot="1" x14ac:dyDescent="0.3">
      <c r="B67" s="15">
        <v>20010620020504</v>
      </c>
      <c r="C67" s="16" t="s">
        <v>30</v>
      </c>
      <c r="D67" s="14">
        <f>SUM(D68:D70)</f>
        <v>1928611013</v>
      </c>
      <c r="E67" s="14">
        <f t="shared" ref="E67:N67" si="18">SUM(E68:E70)</f>
        <v>39003265.329999998</v>
      </c>
      <c r="F67" s="14">
        <f t="shared" si="18"/>
        <v>0</v>
      </c>
      <c r="G67" s="14">
        <f t="shared" si="18"/>
        <v>0</v>
      </c>
      <c r="H67" s="14">
        <f t="shared" si="18"/>
        <v>0</v>
      </c>
      <c r="I67" s="14">
        <f>D67+E67</f>
        <v>1967614278.3299999</v>
      </c>
      <c r="J67" s="14">
        <f t="shared" si="18"/>
        <v>6106000</v>
      </c>
      <c r="K67" s="14">
        <f t="shared" si="18"/>
        <v>233894000</v>
      </c>
      <c r="L67" s="14">
        <f t="shared" si="18"/>
        <v>0</v>
      </c>
      <c r="M67" s="14">
        <f t="shared" si="18"/>
        <v>73254000</v>
      </c>
      <c r="N67" s="14">
        <f t="shared" si="18"/>
        <v>73254000</v>
      </c>
      <c r="O67" s="14">
        <f>I67-K67</f>
        <v>1733720278.3299999</v>
      </c>
      <c r="P67" s="14">
        <f>I67-K67-J67</f>
        <v>1727614278.3299999</v>
      </c>
      <c r="Q67" s="4">
        <v>0</v>
      </c>
    </row>
    <row r="68" spans="2:17" s="1" customFormat="1" ht="27" thickBot="1" x14ac:dyDescent="0.3">
      <c r="B68" s="10">
        <v>2001062002050400</v>
      </c>
      <c r="C68" s="11" t="s">
        <v>31</v>
      </c>
      <c r="D68" s="12">
        <v>150000000</v>
      </c>
      <c r="E68" s="13">
        <v>0</v>
      </c>
      <c r="F68" s="13">
        <v>0</v>
      </c>
      <c r="G68" s="13">
        <v>0</v>
      </c>
      <c r="H68" s="13">
        <v>0</v>
      </c>
      <c r="I68" s="12">
        <f t="shared" ref="I68:I70" si="19">D68+E68</f>
        <v>150000000</v>
      </c>
      <c r="J68" s="12">
        <v>5200000</v>
      </c>
      <c r="K68" s="12">
        <v>94800000</v>
      </c>
      <c r="L68" s="13">
        <v>0</v>
      </c>
      <c r="M68" s="12">
        <v>31600000</v>
      </c>
      <c r="N68" s="12">
        <v>31600000</v>
      </c>
      <c r="O68" s="12">
        <f t="shared" ref="O68:O70" si="20">I68-K68</f>
        <v>55200000</v>
      </c>
      <c r="P68" s="12">
        <f t="shared" ref="P68:P70" si="21">I68-K68-J68</f>
        <v>50000000</v>
      </c>
      <c r="Q68" s="4">
        <v>0</v>
      </c>
    </row>
    <row r="69" spans="2:17" s="1" customFormat="1" ht="27" thickBot="1" x14ac:dyDescent="0.3">
      <c r="B69" s="10">
        <v>2001062002050400</v>
      </c>
      <c r="C69" s="11" t="s">
        <v>32</v>
      </c>
      <c r="D69" s="12">
        <v>150000000</v>
      </c>
      <c r="E69" s="21">
        <v>39003265.329999998</v>
      </c>
      <c r="F69" s="13">
        <v>0</v>
      </c>
      <c r="G69" s="13">
        <v>0</v>
      </c>
      <c r="H69" s="13">
        <v>0</v>
      </c>
      <c r="I69" s="12">
        <f t="shared" si="19"/>
        <v>189003265.32999998</v>
      </c>
      <c r="J69" s="12">
        <v>906000</v>
      </c>
      <c r="K69" s="12">
        <v>139094000</v>
      </c>
      <c r="L69" s="13">
        <v>0</v>
      </c>
      <c r="M69" s="12">
        <v>41654000</v>
      </c>
      <c r="N69" s="12">
        <v>41654000</v>
      </c>
      <c r="O69" s="12">
        <f t="shared" si="20"/>
        <v>49909265.329999983</v>
      </c>
      <c r="P69" s="12">
        <f t="shared" si="21"/>
        <v>49003265.329999983</v>
      </c>
      <c r="Q69" s="4">
        <v>0</v>
      </c>
    </row>
    <row r="70" spans="2:17" s="1" customFormat="1" ht="27" thickBot="1" x14ac:dyDescent="0.3">
      <c r="B70" s="10">
        <v>2001062002050400</v>
      </c>
      <c r="C70" s="11" t="s">
        <v>33</v>
      </c>
      <c r="D70" s="12">
        <v>1628611013</v>
      </c>
      <c r="E70" s="13">
        <v>0</v>
      </c>
      <c r="F70" s="13">
        <v>0</v>
      </c>
      <c r="G70" s="13">
        <v>0</v>
      </c>
      <c r="H70" s="13">
        <v>0</v>
      </c>
      <c r="I70" s="12">
        <f t="shared" si="19"/>
        <v>1628611013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2">
        <f t="shared" si="20"/>
        <v>1628611013</v>
      </c>
      <c r="P70" s="12">
        <f t="shared" si="21"/>
        <v>1628611013</v>
      </c>
      <c r="Q70" s="4">
        <v>0</v>
      </c>
    </row>
    <row r="71" spans="2:17" s="1" customFormat="1" ht="27" thickBot="1" x14ac:dyDescent="0.3">
      <c r="B71" s="6">
        <v>20010620020505</v>
      </c>
      <c r="C71" s="7" t="s">
        <v>34</v>
      </c>
      <c r="D71" s="8">
        <v>128731598</v>
      </c>
      <c r="E71" s="8">
        <v>70921858</v>
      </c>
      <c r="F71" s="9">
        <v>0</v>
      </c>
      <c r="G71" s="9">
        <v>0</v>
      </c>
      <c r="H71" s="9">
        <v>0</v>
      </c>
      <c r="I71" s="8">
        <v>199653456</v>
      </c>
      <c r="J71" s="8">
        <v>59000000</v>
      </c>
      <c r="K71" s="8">
        <v>69000000</v>
      </c>
      <c r="L71" s="9">
        <v>0</v>
      </c>
      <c r="M71" s="8">
        <v>11800000</v>
      </c>
      <c r="N71" s="8">
        <v>11800000</v>
      </c>
      <c r="O71" s="8">
        <v>130653456</v>
      </c>
      <c r="P71" s="8">
        <v>71653456</v>
      </c>
      <c r="Q71" s="3">
        <v>0</v>
      </c>
    </row>
    <row r="72" spans="2:17" s="1" customFormat="1" ht="15.75" thickBot="1" x14ac:dyDescent="0.3">
      <c r="B72" s="10">
        <v>2001062002050500</v>
      </c>
      <c r="C72" s="11" t="s">
        <v>35</v>
      </c>
      <c r="D72" s="12">
        <v>80457249</v>
      </c>
      <c r="E72" s="13">
        <v>0</v>
      </c>
      <c r="F72" s="13">
        <v>0</v>
      </c>
      <c r="G72" s="13">
        <v>0</v>
      </c>
      <c r="H72" s="13">
        <v>0</v>
      </c>
      <c r="I72" s="12">
        <v>80457249</v>
      </c>
      <c r="J72" s="12">
        <v>57800000</v>
      </c>
      <c r="K72" s="12">
        <v>22200000</v>
      </c>
      <c r="L72" s="13">
        <v>0</v>
      </c>
      <c r="M72" s="12">
        <v>3700000</v>
      </c>
      <c r="N72" s="12">
        <v>3700000</v>
      </c>
      <c r="O72" s="12">
        <v>58257249</v>
      </c>
      <c r="P72" s="12">
        <v>457249</v>
      </c>
      <c r="Q72" s="4">
        <v>0</v>
      </c>
    </row>
    <row r="73" spans="2:17" s="1" customFormat="1" ht="15.75" thickBot="1" x14ac:dyDescent="0.3">
      <c r="B73" s="10">
        <v>2001062002050500</v>
      </c>
      <c r="C73" s="11" t="s">
        <v>36</v>
      </c>
      <c r="D73" s="12">
        <v>48274349</v>
      </c>
      <c r="E73" s="12">
        <v>70921858</v>
      </c>
      <c r="F73" s="13">
        <v>0</v>
      </c>
      <c r="G73" s="13">
        <v>0</v>
      </c>
      <c r="H73" s="13">
        <v>0</v>
      </c>
      <c r="I73" s="12">
        <v>119196207</v>
      </c>
      <c r="J73" s="12">
        <v>1200000</v>
      </c>
      <c r="K73" s="12">
        <v>46800000</v>
      </c>
      <c r="L73" s="13">
        <v>0</v>
      </c>
      <c r="M73" s="12">
        <v>8100000</v>
      </c>
      <c r="N73" s="12">
        <v>8100000</v>
      </c>
      <c r="O73" s="12">
        <v>72396207</v>
      </c>
      <c r="P73" s="12">
        <v>71196207</v>
      </c>
      <c r="Q73" s="4">
        <v>0</v>
      </c>
    </row>
    <row r="74" spans="2:17" s="1" customFormat="1" ht="15.75" thickBot="1" x14ac:dyDescent="0.3">
      <c r="B74" s="10">
        <v>2001062002050500</v>
      </c>
      <c r="C74" s="11" t="s">
        <v>36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4">
        <v>0</v>
      </c>
    </row>
    <row r="75" spans="2:17" s="1" customFormat="1" ht="15.75" thickBot="1" x14ac:dyDescent="0.3">
      <c r="B75" s="6">
        <v>20010620020506</v>
      </c>
      <c r="C75" s="7" t="s">
        <v>37</v>
      </c>
      <c r="D75" s="8">
        <v>800000000</v>
      </c>
      <c r="E75" s="8">
        <v>182048620.81</v>
      </c>
      <c r="F75" s="9">
        <v>0</v>
      </c>
      <c r="G75" s="9">
        <v>0</v>
      </c>
      <c r="H75" s="9">
        <v>0</v>
      </c>
      <c r="I75" s="8">
        <v>982048620.80999994</v>
      </c>
      <c r="J75" s="8">
        <v>184985697.56</v>
      </c>
      <c r="K75" s="8">
        <v>256870000</v>
      </c>
      <c r="L75" s="9">
        <v>0</v>
      </c>
      <c r="M75" s="8">
        <v>43960000</v>
      </c>
      <c r="N75" s="8">
        <v>43960000</v>
      </c>
      <c r="O75" s="8">
        <v>725178620.80999994</v>
      </c>
      <c r="P75" s="8">
        <v>540192923.25</v>
      </c>
      <c r="Q75" s="3">
        <v>0</v>
      </c>
    </row>
    <row r="76" spans="2:17" s="1" customFormat="1" ht="15.75" thickBot="1" x14ac:dyDescent="0.3">
      <c r="B76" s="10">
        <v>2001062002050600</v>
      </c>
      <c r="C76" s="11" t="s">
        <v>37</v>
      </c>
      <c r="D76" s="12">
        <v>800000000</v>
      </c>
      <c r="E76" s="12">
        <v>182048620.81</v>
      </c>
      <c r="F76" s="13">
        <v>0</v>
      </c>
      <c r="G76" s="13">
        <v>0</v>
      </c>
      <c r="H76" s="13">
        <v>0</v>
      </c>
      <c r="I76" s="12">
        <v>982048620.80999994</v>
      </c>
      <c r="J76" s="12">
        <v>184985697.56</v>
      </c>
      <c r="K76" s="12">
        <v>256870000</v>
      </c>
      <c r="L76" s="13">
        <v>0</v>
      </c>
      <c r="M76" s="12">
        <v>43960000</v>
      </c>
      <c r="N76" s="12">
        <v>43960000</v>
      </c>
      <c r="O76" s="12">
        <v>725178620.80999994</v>
      </c>
      <c r="P76" s="12">
        <v>540192923.25</v>
      </c>
      <c r="Q76" s="4">
        <v>0</v>
      </c>
    </row>
    <row r="77" spans="2:17" s="1" customFormat="1" ht="15.75" thickBot="1" x14ac:dyDescent="0.3">
      <c r="B77" s="6">
        <v>2001062004</v>
      </c>
      <c r="C77" s="7" t="s">
        <v>21</v>
      </c>
      <c r="D77" s="9">
        <v>1</v>
      </c>
      <c r="E77" s="9">
        <v>0</v>
      </c>
      <c r="F77" s="9">
        <v>0</v>
      </c>
      <c r="G77" s="9">
        <v>0</v>
      </c>
      <c r="H77" s="9">
        <v>0</v>
      </c>
      <c r="I77" s="9">
        <v>1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1</v>
      </c>
      <c r="P77" s="9">
        <v>1</v>
      </c>
      <c r="Q77" s="3">
        <v>0</v>
      </c>
    </row>
    <row r="78" spans="2:17" s="1" customFormat="1" ht="27" thickBot="1" x14ac:dyDescent="0.3">
      <c r="B78" s="6">
        <v>200106200402</v>
      </c>
      <c r="C78" s="7" t="s">
        <v>38</v>
      </c>
      <c r="D78" s="9">
        <v>1</v>
      </c>
      <c r="E78" s="9">
        <v>0</v>
      </c>
      <c r="F78" s="9">
        <v>0</v>
      </c>
      <c r="G78" s="9">
        <v>0</v>
      </c>
      <c r="H78" s="9">
        <v>0</v>
      </c>
      <c r="I78" s="9">
        <v>1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1</v>
      </c>
      <c r="P78" s="9">
        <v>1</v>
      </c>
      <c r="Q78" s="3">
        <v>0</v>
      </c>
    </row>
    <row r="79" spans="2:17" s="1" customFormat="1" ht="15.75" thickBot="1" x14ac:dyDescent="0.3">
      <c r="B79" s="6">
        <v>20010620040205</v>
      </c>
      <c r="C79" s="7" t="s">
        <v>39</v>
      </c>
      <c r="D79" s="9">
        <v>1</v>
      </c>
      <c r="E79" s="9">
        <v>0</v>
      </c>
      <c r="F79" s="9">
        <v>0</v>
      </c>
      <c r="G79" s="9">
        <v>0</v>
      </c>
      <c r="H79" s="9">
        <v>0</v>
      </c>
      <c r="I79" s="9">
        <v>1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1</v>
      </c>
      <c r="P79" s="9">
        <v>1</v>
      </c>
      <c r="Q79" s="3">
        <v>0</v>
      </c>
    </row>
    <row r="80" spans="2:17" s="1" customFormat="1" ht="15.75" thickBot="1" x14ac:dyDescent="0.3">
      <c r="B80" s="10">
        <v>2001062004020500</v>
      </c>
      <c r="C80" s="11" t="s">
        <v>39</v>
      </c>
      <c r="D80" s="13">
        <v>1</v>
      </c>
      <c r="E80" s="13">
        <v>0</v>
      </c>
      <c r="F80" s="13">
        <v>0</v>
      </c>
      <c r="G80" s="13">
        <v>0</v>
      </c>
      <c r="H80" s="13">
        <v>0</v>
      </c>
      <c r="I80" s="13">
        <v>1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1</v>
      </c>
      <c r="P80" s="13">
        <v>1</v>
      </c>
      <c r="Q80" s="4">
        <v>0</v>
      </c>
    </row>
    <row r="81" spans="2:17" s="1" customFormat="1" ht="15.75" thickBot="1" x14ac:dyDescent="0.3">
      <c r="B81" s="6">
        <v>2001062005</v>
      </c>
      <c r="C81" s="7" t="s">
        <v>21</v>
      </c>
      <c r="D81" s="8">
        <v>152482578</v>
      </c>
      <c r="E81" s="9">
        <v>0</v>
      </c>
      <c r="F81" s="9">
        <v>0</v>
      </c>
      <c r="G81" s="9">
        <v>0</v>
      </c>
      <c r="H81" s="9">
        <v>0</v>
      </c>
      <c r="I81" s="8">
        <v>152482578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8">
        <v>152482578</v>
      </c>
      <c r="P81" s="8">
        <v>152482578</v>
      </c>
      <c r="Q81" s="3">
        <v>0</v>
      </c>
    </row>
    <row r="82" spans="2:17" s="1" customFormat="1" ht="27" thickBot="1" x14ac:dyDescent="0.3">
      <c r="B82" s="6">
        <v>200106200501</v>
      </c>
      <c r="C82" s="7" t="s">
        <v>40</v>
      </c>
      <c r="D82" s="8">
        <v>64365799</v>
      </c>
      <c r="E82" s="9">
        <v>0</v>
      </c>
      <c r="F82" s="9">
        <v>0</v>
      </c>
      <c r="G82" s="9">
        <v>0</v>
      </c>
      <c r="H82" s="9">
        <v>0</v>
      </c>
      <c r="I82" s="8">
        <v>64365799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8">
        <v>64365799</v>
      </c>
      <c r="P82" s="8">
        <v>64365799</v>
      </c>
      <c r="Q82" s="3">
        <v>0</v>
      </c>
    </row>
    <row r="83" spans="2:17" s="1" customFormat="1" ht="27" thickBot="1" x14ac:dyDescent="0.3">
      <c r="B83" s="6">
        <v>20010620050106</v>
      </c>
      <c r="C83" s="7" t="s">
        <v>41</v>
      </c>
      <c r="D83" s="8">
        <v>64365799</v>
      </c>
      <c r="E83" s="9">
        <v>0</v>
      </c>
      <c r="F83" s="9">
        <v>0</v>
      </c>
      <c r="G83" s="9">
        <v>0</v>
      </c>
      <c r="H83" s="9">
        <v>0</v>
      </c>
      <c r="I83" s="8">
        <v>64365799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8">
        <v>64365799</v>
      </c>
      <c r="P83" s="8">
        <v>64365799</v>
      </c>
      <c r="Q83" s="3">
        <v>0</v>
      </c>
    </row>
    <row r="84" spans="2:17" s="1" customFormat="1" ht="27" thickBot="1" x14ac:dyDescent="0.3">
      <c r="B84" s="10">
        <v>2001062005010600</v>
      </c>
      <c r="C84" s="11" t="s">
        <v>41</v>
      </c>
      <c r="D84" s="12">
        <v>64365799</v>
      </c>
      <c r="E84" s="13">
        <v>0</v>
      </c>
      <c r="F84" s="13">
        <v>0</v>
      </c>
      <c r="G84" s="13">
        <v>0</v>
      </c>
      <c r="H84" s="13">
        <v>0</v>
      </c>
      <c r="I84" s="12">
        <v>64365799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2">
        <v>64365799</v>
      </c>
      <c r="P84" s="12">
        <v>64365799</v>
      </c>
      <c r="Q84" s="4">
        <v>0</v>
      </c>
    </row>
    <row r="85" spans="2:17" s="1" customFormat="1" ht="27" thickBot="1" x14ac:dyDescent="0.3">
      <c r="B85" s="6">
        <v>200106200504</v>
      </c>
      <c r="C85" s="7" t="s">
        <v>42</v>
      </c>
      <c r="D85" s="8">
        <v>88116779</v>
      </c>
      <c r="E85" s="9">
        <v>0</v>
      </c>
      <c r="F85" s="9">
        <v>0</v>
      </c>
      <c r="G85" s="9">
        <v>0</v>
      </c>
      <c r="H85" s="9">
        <v>0</v>
      </c>
      <c r="I85" s="8">
        <v>88116779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8">
        <v>88116779</v>
      </c>
      <c r="P85" s="8">
        <v>88116779</v>
      </c>
      <c r="Q85" s="3">
        <v>0</v>
      </c>
    </row>
    <row r="86" spans="2:17" s="1" customFormat="1" ht="15.75" thickBot="1" x14ac:dyDescent="0.3">
      <c r="B86" s="6">
        <v>20010620050401</v>
      </c>
      <c r="C86" s="7" t="s">
        <v>43</v>
      </c>
      <c r="D86" s="8">
        <v>88116779</v>
      </c>
      <c r="E86" s="9">
        <v>0</v>
      </c>
      <c r="F86" s="9">
        <v>0</v>
      </c>
      <c r="G86" s="9">
        <v>0</v>
      </c>
      <c r="H86" s="9">
        <v>0</v>
      </c>
      <c r="I86" s="8">
        <v>88116779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8">
        <v>88116779</v>
      </c>
      <c r="P86" s="8">
        <v>88116779</v>
      </c>
      <c r="Q86" s="3">
        <v>0</v>
      </c>
    </row>
    <row r="87" spans="2:17" s="1" customFormat="1" ht="15.75" thickBot="1" x14ac:dyDescent="0.3">
      <c r="B87" s="10">
        <v>2001062005040100</v>
      </c>
      <c r="C87" s="11" t="s">
        <v>43</v>
      </c>
      <c r="D87" s="12">
        <v>88116779</v>
      </c>
      <c r="E87" s="13">
        <v>0</v>
      </c>
      <c r="F87" s="13">
        <v>0</v>
      </c>
      <c r="G87" s="13">
        <v>0</v>
      </c>
      <c r="H87" s="13">
        <v>0</v>
      </c>
      <c r="I87" s="12">
        <v>88116779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2">
        <v>88116779</v>
      </c>
      <c r="P87" s="12">
        <v>88116779</v>
      </c>
      <c r="Q87" s="4">
        <v>0</v>
      </c>
    </row>
    <row r="88" spans="2:17" s="1" customFormat="1" ht="15.75" thickBot="1" x14ac:dyDescent="0.3">
      <c r="B88" s="10"/>
      <c r="C88" s="11" t="s">
        <v>158</v>
      </c>
      <c r="D88" s="14">
        <f t="shared" ref="D88:Q88" si="22">SUM(D89:D92)</f>
        <v>0</v>
      </c>
      <c r="E88" s="14">
        <f t="shared" si="22"/>
        <v>53333829</v>
      </c>
      <c r="F88" s="14">
        <f t="shared" si="22"/>
        <v>0</v>
      </c>
      <c r="G88" s="14">
        <f t="shared" si="22"/>
        <v>0</v>
      </c>
      <c r="H88" s="14">
        <f t="shared" si="22"/>
        <v>0</v>
      </c>
      <c r="I88" s="14">
        <f t="shared" si="22"/>
        <v>53333829</v>
      </c>
      <c r="J88" s="14">
        <f t="shared" si="22"/>
        <v>0</v>
      </c>
      <c r="K88" s="14">
        <f t="shared" si="22"/>
        <v>0</v>
      </c>
      <c r="L88" s="14">
        <f t="shared" si="22"/>
        <v>0</v>
      </c>
      <c r="M88" s="14">
        <f t="shared" si="22"/>
        <v>0</v>
      </c>
      <c r="N88" s="14">
        <f t="shared" si="22"/>
        <v>0</v>
      </c>
      <c r="O88" s="14">
        <f t="shared" si="22"/>
        <v>53333829</v>
      </c>
      <c r="P88" s="14">
        <f t="shared" si="22"/>
        <v>53333829</v>
      </c>
      <c r="Q88" s="5">
        <f t="shared" si="22"/>
        <v>0</v>
      </c>
    </row>
    <row r="89" spans="2:17" s="1" customFormat="1" ht="27" thickBot="1" x14ac:dyDescent="0.3">
      <c r="B89" s="10">
        <v>2.00106950200501E+16</v>
      </c>
      <c r="C89" s="11" t="s">
        <v>44</v>
      </c>
      <c r="D89" s="13">
        <v>0</v>
      </c>
      <c r="E89" s="12">
        <v>4803417</v>
      </c>
      <c r="F89" s="13">
        <v>0</v>
      </c>
      <c r="G89" s="13">
        <v>0</v>
      </c>
      <c r="H89" s="13">
        <v>0</v>
      </c>
      <c r="I89" s="12">
        <v>4803417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2">
        <v>4803417</v>
      </c>
      <c r="P89" s="12">
        <v>4803417</v>
      </c>
      <c r="Q89" s="4">
        <v>0</v>
      </c>
    </row>
    <row r="90" spans="2:17" s="1" customFormat="1" ht="27" thickBot="1" x14ac:dyDescent="0.3">
      <c r="B90" s="10">
        <v>2001069502050100</v>
      </c>
      <c r="C90" s="11" t="s">
        <v>45</v>
      </c>
      <c r="D90" s="13">
        <v>0</v>
      </c>
      <c r="E90" s="12">
        <v>22530412</v>
      </c>
      <c r="F90" s="13">
        <v>0</v>
      </c>
      <c r="G90" s="13">
        <v>0</v>
      </c>
      <c r="H90" s="13">
        <v>0</v>
      </c>
      <c r="I90" s="12">
        <v>22530412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2">
        <v>22530412</v>
      </c>
      <c r="P90" s="12">
        <v>22530412</v>
      </c>
      <c r="Q90" s="4">
        <v>0</v>
      </c>
    </row>
    <row r="91" spans="2:17" s="1" customFormat="1" ht="27" thickBot="1" x14ac:dyDescent="0.3">
      <c r="B91" s="10">
        <v>2001069520050200</v>
      </c>
      <c r="C91" s="11" t="s">
        <v>25</v>
      </c>
      <c r="D91" s="13">
        <v>0</v>
      </c>
      <c r="E91" s="12">
        <v>6000000</v>
      </c>
      <c r="F91" s="13">
        <v>0</v>
      </c>
      <c r="G91" s="13">
        <v>0</v>
      </c>
      <c r="H91" s="13">
        <v>0</v>
      </c>
      <c r="I91" s="12">
        <v>6000000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2">
        <v>6000000</v>
      </c>
      <c r="P91" s="12">
        <v>6000000</v>
      </c>
      <c r="Q91" s="4">
        <v>0</v>
      </c>
    </row>
    <row r="92" spans="2:17" s="1" customFormat="1" ht="39.75" thickBot="1" x14ac:dyDescent="0.3">
      <c r="B92" s="10">
        <v>200169520050301</v>
      </c>
      <c r="C92" s="11" t="s">
        <v>46</v>
      </c>
      <c r="D92" s="13">
        <v>0</v>
      </c>
      <c r="E92" s="12">
        <v>20000000</v>
      </c>
      <c r="F92" s="13">
        <v>0</v>
      </c>
      <c r="G92" s="13">
        <v>0</v>
      </c>
      <c r="H92" s="13">
        <v>0</v>
      </c>
      <c r="I92" s="12">
        <v>20000000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2">
        <v>20000000</v>
      </c>
      <c r="P92" s="12">
        <v>20000000</v>
      </c>
      <c r="Q92" s="4">
        <v>0</v>
      </c>
    </row>
    <row r="93" spans="2:17" s="1" customFormat="1" ht="15.75" thickBot="1" x14ac:dyDescent="0.3">
      <c r="B93" s="6">
        <v>2012</v>
      </c>
      <c r="C93" s="7" t="s">
        <v>47</v>
      </c>
      <c r="D93" s="8">
        <v>285613000</v>
      </c>
      <c r="E93" s="9">
        <v>0</v>
      </c>
      <c r="F93" s="9">
        <v>0</v>
      </c>
      <c r="G93" s="9">
        <v>0</v>
      </c>
      <c r="H93" s="9">
        <v>0</v>
      </c>
      <c r="I93" s="8">
        <v>285613000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8">
        <v>285613000</v>
      </c>
      <c r="P93" s="8">
        <v>285613000</v>
      </c>
      <c r="Q93" s="3">
        <v>0</v>
      </c>
    </row>
    <row r="94" spans="2:17" s="1" customFormat="1" ht="15.75" thickBot="1" x14ac:dyDescent="0.3">
      <c r="B94" s="6">
        <v>201206</v>
      </c>
      <c r="C94" s="7" t="s">
        <v>19</v>
      </c>
      <c r="D94" s="8">
        <v>285613000</v>
      </c>
      <c r="E94" s="9">
        <v>0</v>
      </c>
      <c r="F94" s="9">
        <v>0</v>
      </c>
      <c r="G94" s="9">
        <v>0</v>
      </c>
      <c r="H94" s="9">
        <v>0</v>
      </c>
      <c r="I94" s="8">
        <v>285613000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8">
        <v>285613000</v>
      </c>
      <c r="P94" s="8">
        <v>285613000</v>
      </c>
      <c r="Q94" s="3">
        <v>0</v>
      </c>
    </row>
    <row r="95" spans="2:17" s="1" customFormat="1" ht="15.75" thickBot="1" x14ac:dyDescent="0.3">
      <c r="B95" s="6">
        <v>20120620</v>
      </c>
      <c r="C95" s="7" t="s">
        <v>20</v>
      </c>
      <c r="D95" s="8">
        <v>285613000</v>
      </c>
      <c r="E95" s="9">
        <v>0</v>
      </c>
      <c r="F95" s="9">
        <v>0</v>
      </c>
      <c r="G95" s="9">
        <v>0</v>
      </c>
      <c r="H95" s="9">
        <v>0</v>
      </c>
      <c r="I95" s="8">
        <v>285613000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8">
        <v>285613000</v>
      </c>
      <c r="P95" s="8">
        <v>285613000</v>
      </c>
      <c r="Q95" s="3">
        <v>0</v>
      </c>
    </row>
    <row r="96" spans="2:17" s="1" customFormat="1" ht="15.75" thickBot="1" x14ac:dyDescent="0.3">
      <c r="B96" s="6">
        <v>2012062002</v>
      </c>
      <c r="C96" s="7" t="s">
        <v>21</v>
      </c>
      <c r="D96" s="8">
        <v>285613000</v>
      </c>
      <c r="E96" s="9">
        <v>0</v>
      </c>
      <c r="F96" s="9">
        <v>0</v>
      </c>
      <c r="G96" s="9">
        <v>0</v>
      </c>
      <c r="H96" s="9">
        <v>0</v>
      </c>
      <c r="I96" s="8">
        <v>285613000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8">
        <v>285613000</v>
      </c>
      <c r="P96" s="8">
        <v>285613000</v>
      </c>
      <c r="Q96" s="3">
        <v>0</v>
      </c>
    </row>
    <row r="97" spans="2:17" s="1" customFormat="1" ht="27" thickBot="1" x14ac:dyDescent="0.3">
      <c r="B97" s="6">
        <v>201206200205</v>
      </c>
      <c r="C97" s="7" t="s">
        <v>22</v>
      </c>
      <c r="D97" s="8">
        <v>285613000</v>
      </c>
      <c r="E97" s="9">
        <v>0</v>
      </c>
      <c r="F97" s="9">
        <v>0</v>
      </c>
      <c r="G97" s="9">
        <v>0</v>
      </c>
      <c r="H97" s="9">
        <v>0</v>
      </c>
      <c r="I97" s="8">
        <v>285613000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8">
        <v>285613000</v>
      </c>
      <c r="P97" s="8">
        <v>285613000</v>
      </c>
      <c r="Q97" s="3">
        <v>0</v>
      </c>
    </row>
    <row r="98" spans="2:17" s="1" customFormat="1" ht="27" thickBot="1" x14ac:dyDescent="0.3">
      <c r="B98" s="6">
        <v>20120620020503</v>
      </c>
      <c r="C98" s="7" t="s">
        <v>27</v>
      </c>
      <c r="D98" s="8">
        <v>285613000</v>
      </c>
      <c r="E98" s="9">
        <v>0</v>
      </c>
      <c r="F98" s="9">
        <v>0</v>
      </c>
      <c r="G98" s="9">
        <v>0</v>
      </c>
      <c r="H98" s="9">
        <v>0</v>
      </c>
      <c r="I98" s="8">
        <v>285613000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8">
        <v>285613000</v>
      </c>
      <c r="P98" s="8">
        <v>285613000</v>
      </c>
      <c r="Q98" s="3">
        <v>0</v>
      </c>
    </row>
    <row r="99" spans="2:17" s="1" customFormat="1" ht="27" thickBot="1" x14ac:dyDescent="0.3">
      <c r="B99" s="10">
        <v>2012062002050300</v>
      </c>
      <c r="C99" s="11" t="s">
        <v>28</v>
      </c>
      <c r="D99" s="12">
        <v>285613000</v>
      </c>
      <c r="E99" s="13">
        <v>0</v>
      </c>
      <c r="F99" s="13">
        <v>0</v>
      </c>
      <c r="G99" s="13">
        <v>0</v>
      </c>
      <c r="H99" s="13">
        <v>0</v>
      </c>
      <c r="I99" s="12">
        <v>285613000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2">
        <v>285613000</v>
      </c>
      <c r="P99" s="12">
        <v>285613000</v>
      </c>
      <c r="Q99" s="4">
        <v>0</v>
      </c>
    </row>
    <row r="100" spans="2:17" s="1" customFormat="1" ht="15.75" thickBot="1" x14ac:dyDescent="0.3">
      <c r="B100" s="6">
        <v>2032</v>
      </c>
      <c r="C100" s="7" t="s">
        <v>48</v>
      </c>
      <c r="D100" s="8">
        <v>896073000</v>
      </c>
      <c r="E100" s="8">
        <v>367410066.14999998</v>
      </c>
      <c r="F100" s="9">
        <v>0</v>
      </c>
      <c r="G100" s="9">
        <v>0</v>
      </c>
      <c r="H100" s="9">
        <v>0</v>
      </c>
      <c r="I100" s="8">
        <v>1263483066.1500001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8">
        <v>1263483066.1500001</v>
      </c>
      <c r="P100" s="8">
        <v>1263483066.1500001</v>
      </c>
      <c r="Q100" s="3">
        <v>0</v>
      </c>
    </row>
    <row r="101" spans="2:17" s="1" customFormat="1" ht="15.75" thickBot="1" x14ac:dyDescent="0.3">
      <c r="B101" s="6">
        <v>203206</v>
      </c>
      <c r="C101" s="7" t="s">
        <v>19</v>
      </c>
      <c r="D101" s="8">
        <v>896073000</v>
      </c>
      <c r="E101" s="8">
        <v>367410066.14999998</v>
      </c>
      <c r="F101" s="9">
        <v>0</v>
      </c>
      <c r="G101" s="9">
        <v>0</v>
      </c>
      <c r="H101" s="9">
        <v>0</v>
      </c>
      <c r="I101" s="8">
        <v>1263483066.1500001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8">
        <v>1263483066.1500001</v>
      </c>
      <c r="P101" s="8">
        <v>1263483066.1500001</v>
      </c>
      <c r="Q101" s="3">
        <v>0</v>
      </c>
    </row>
    <row r="102" spans="2:17" s="1" customFormat="1" ht="15.75" thickBot="1" x14ac:dyDescent="0.3">
      <c r="B102" s="6">
        <v>20320620</v>
      </c>
      <c r="C102" s="7" t="s">
        <v>20</v>
      </c>
      <c r="D102" s="8">
        <v>896073000</v>
      </c>
      <c r="E102" s="8">
        <v>367410066.14999998</v>
      </c>
      <c r="F102" s="9">
        <v>0</v>
      </c>
      <c r="G102" s="9">
        <v>0</v>
      </c>
      <c r="H102" s="9">
        <v>0</v>
      </c>
      <c r="I102" s="8">
        <v>1263483066.1500001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8">
        <v>1263483066.1500001</v>
      </c>
      <c r="P102" s="8">
        <v>1263483066.1500001</v>
      </c>
      <c r="Q102" s="3">
        <v>0</v>
      </c>
    </row>
    <row r="103" spans="2:17" s="1" customFormat="1" ht="15.75" thickBot="1" x14ac:dyDescent="0.3">
      <c r="B103" s="6">
        <v>2032062002</v>
      </c>
      <c r="C103" s="7" t="s">
        <v>21</v>
      </c>
      <c r="D103" s="8">
        <v>896073000</v>
      </c>
      <c r="E103" s="8">
        <v>367410066.14999998</v>
      </c>
      <c r="F103" s="9">
        <v>0</v>
      </c>
      <c r="G103" s="9">
        <v>0</v>
      </c>
      <c r="H103" s="9">
        <v>0</v>
      </c>
      <c r="I103" s="8">
        <v>1263483066.1500001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8">
        <v>1263483066.1500001</v>
      </c>
      <c r="P103" s="8">
        <v>1263483066.1500001</v>
      </c>
      <c r="Q103" s="3">
        <v>0</v>
      </c>
    </row>
    <row r="104" spans="2:17" s="1" customFormat="1" ht="27" thickBot="1" x14ac:dyDescent="0.3">
      <c r="B104" s="6">
        <v>203206200205</v>
      </c>
      <c r="C104" s="7" t="s">
        <v>22</v>
      </c>
      <c r="D104" s="8">
        <v>896073000</v>
      </c>
      <c r="E104" s="8">
        <v>367410066.14999998</v>
      </c>
      <c r="F104" s="9">
        <v>0</v>
      </c>
      <c r="G104" s="9">
        <v>0</v>
      </c>
      <c r="H104" s="9">
        <v>0</v>
      </c>
      <c r="I104" s="8">
        <v>1263483066.1500001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8">
        <v>1263483066.1500001</v>
      </c>
      <c r="P104" s="8">
        <v>1263483066.1500001</v>
      </c>
      <c r="Q104" s="3">
        <v>0</v>
      </c>
    </row>
    <row r="105" spans="2:17" s="1" customFormat="1" ht="15.75" thickBot="1" x14ac:dyDescent="0.3">
      <c r="B105" s="6">
        <v>20320620020506</v>
      </c>
      <c r="C105" s="7" t="s">
        <v>37</v>
      </c>
      <c r="D105" s="8">
        <v>896073000</v>
      </c>
      <c r="E105" s="8">
        <v>367410066.14999998</v>
      </c>
      <c r="F105" s="9">
        <v>0</v>
      </c>
      <c r="G105" s="9">
        <v>0</v>
      </c>
      <c r="H105" s="9">
        <v>0</v>
      </c>
      <c r="I105" s="8">
        <v>1263483066.1500001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8">
        <v>1263483066.1500001</v>
      </c>
      <c r="P105" s="8">
        <v>1263483066.1500001</v>
      </c>
      <c r="Q105" s="3">
        <v>0</v>
      </c>
    </row>
    <row r="106" spans="2:17" s="1" customFormat="1" ht="15.75" thickBot="1" x14ac:dyDescent="0.3">
      <c r="B106" s="10">
        <v>2032062002050600</v>
      </c>
      <c r="C106" s="11" t="s">
        <v>37</v>
      </c>
      <c r="D106" s="12">
        <v>896073000</v>
      </c>
      <c r="E106" s="12">
        <v>367410066.14999998</v>
      </c>
      <c r="F106" s="13">
        <v>0</v>
      </c>
      <c r="G106" s="13">
        <v>0</v>
      </c>
      <c r="H106" s="13">
        <v>0</v>
      </c>
      <c r="I106" s="12">
        <v>1263483066.1500001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2">
        <v>1263483066.1500001</v>
      </c>
      <c r="P106" s="12">
        <v>1263483066.1500001</v>
      </c>
      <c r="Q106" s="4">
        <v>0</v>
      </c>
    </row>
    <row r="107" spans="2:17" s="1" customFormat="1" ht="15.75" thickBot="1" x14ac:dyDescent="0.3">
      <c r="B107" s="6">
        <v>2053</v>
      </c>
      <c r="C107" s="7" t="s">
        <v>49</v>
      </c>
      <c r="D107" s="8">
        <v>271388987</v>
      </c>
      <c r="E107" s="9">
        <v>0</v>
      </c>
      <c r="F107" s="9">
        <v>0</v>
      </c>
      <c r="G107" s="9">
        <v>0</v>
      </c>
      <c r="H107" s="9">
        <v>0</v>
      </c>
      <c r="I107" s="8">
        <v>271388987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8">
        <v>271388987</v>
      </c>
      <c r="P107" s="8">
        <v>271388987</v>
      </c>
      <c r="Q107" s="3">
        <v>0</v>
      </c>
    </row>
    <row r="108" spans="2:17" s="1" customFormat="1" ht="15.75" thickBot="1" x14ac:dyDescent="0.3">
      <c r="B108" s="6">
        <v>205306</v>
      </c>
      <c r="C108" s="7" t="s">
        <v>19</v>
      </c>
      <c r="D108" s="8">
        <v>271388987</v>
      </c>
      <c r="E108" s="9">
        <v>0</v>
      </c>
      <c r="F108" s="9">
        <v>0</v>
      </c>
      <c r="G108" s="9">
        <v>0</v>
      </c>
      <c r="H108" s="9">
        <v>0</v>
      </c>
      <c r="I108" s="8">
        <v>271388987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8">
        <v>271388987</v>
      </c>
      <c r="P108" s="8">
        <v>271388987</v>
      </c>
      <c r="Q108" s="3">
        <v>0</v>
      </c>
    </row>
    <row r="109" spans="2:17" s="1" customFormat="1" ht="15.75" thickBot="1" x14ac:dyDescent="0.3">
      <c r="B109" s="6">
        <v>20530620</v>
      </c>
      <c r="C109" s="7" t="s">
        <v>20</v>
      </c>
      <c r="D109" s="8">
        <v>271388987</v>
      </c>
      <c r="E109" s="9">
        <v>0</v>
      </c>
      <c r="F109" s="9">
        <v>0</v>
      </c>
      <c r="G109" s="9">
        <v>0</v>
      </c>
      <c r="H109" s="9">
        <v>0</v>
      </c>
      <c r="I109" s="8">
        <v>271388987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8">
        <v>271388987</v>
      </c>
      <c r="P109" s="8">
        <v>271388987</v>
      </c>
      <c r="Q109" s="3">
        <v>0</v>
      </c>
    </row>
    <row r="110" spans="2:17" s="1" customFormat="1" ht="15.75" thickBot="1" x14ac:dyDescent="0.3">
      <c r="B110" s="6">
        <v>2053062002</v>
      </c>
      <c r="C110" s="7" t="s">
        <v>21</v>
      </c>
      <c r="D110" s="8">
        <v>271388987</v>
      </c>
      <c r="E110" s="9">
        <v>0</v>
      </c>
      <c r="F110" s="9">
        <v>0</v>
      </c>
      <c r="G110" s="9">
        <v>0</v>
      </c>
      <c r="H110" s="9">
        <v>0</v>
      </c>
      <c r="I110" s="8">
        <v>271388987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8">
        <v>271388987</v>
      </c>
      <c r="P110" s="8">
        <v>271388987</v>
      </c>
      <c r="Q110" s="3">
        <v>0</v>
      </c>
    </row>
    <row r="111" spans="2:17" s="1" customFormat="1" ht="27" thickBot="1" x14ac:dyDescent="0.3">
      <c r="B111" s="6">
        <v>205306200205</v>
      </c>
      <c r="C111" s="7" t="s">
        <v>22</v>
      </c>
      <c r="D111" s="8">
        <v>271388987</v>
      </c>
      <c r="E111" s="9">
        <v>0</v>
      </c>
      <c r="F111" s="9">
        <v>0</v>
      </c>
      <c r="G111" s="9">
        <v>0</v>
      </c>
      <c r="H111" s="9">
        <v>0</v>
      </c>
      <c r="I111" s="8">
        <v>271388987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8">
        <v>271388987</v>
      </c>
      <c r="P111" s="8">
        <v>271388987</v>
      </c>
      <c r="Q111" s="3">
        <v>0</v>
      </c>
    </row>
    <row r="112" spans="2:17" s="1" customFormat="1" ht="27" thickBot="1" x14ac:dyDescent="0.3">
      <c r="B112" s="6">
        <v>20530620020504</v>
      </c>
      <c r="C112" s="7" t="s">
        <v>50</v>
      </c>
      <c r="D112" s="8">
        <v>271388987</v>
      </c>
      <c r="E112" s="9">
        <v>0</v>
      </c>
      <c r="F112" s="9">
        <v>0</v>
      </c>
      <c r="G112" s="9">
        <v>0</v>
      </c>
      <c r="H112" s="9">
        <v>0</v>
      </c>
      <c r="I112" s="8">
        <v>271388987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8">
        <v>271388987</v>
      </c>
      <c r="P112" s="8">
        <v>271388987</v>
      </c>
      <c r="Q112" s="3">
        <v>0</v>
      </c>
    </row>
    <row r="113" spans="2:17" s="1" customFormat="1" ht="27" thickBot="1" x14ac:dyDescent="0.3">
      <c r="B113" s="10">
        <v>2053062002050400</v>
      </c>
      <c r="C113" s="11" t="s">
        <v>33</v>
      </c>
      <c r="D113" s="12">
        <v>271388987</v>
      </c>
      <c r="E113" s="13">
        <v>0</v>
      </c>
      <c r="F113" s="13">
        <v>0</v>
      </c>
      <c r="G113" s="13">
        <v>0</v>
      </c>
      <c r="H113" s="13">
        <v>0</v>
      </c>
      <c r="I113" s="12">
        <v>271388987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2">
        <v>271388987</v>
      </c>
      <c r="P113" s="12">
        <v>271388987</v>
      </c>
      <c r="Q113" s="4">
        <v>0</v>
      </c>
    </row>
    <row r="114" spans="2:17" s="1" customFormat="1" ht="15.75" thickBot="1" x14ac:dyDescent="0.3">
      <c r="B114" s="6">
        <v>2057</v>
      </c>
      <c r="C114" s="7" t="s">
        <v>51</v>
      </c>
      <c r="D114" s="8">
        <v>2038433101</v>
      </c>
      <c r="E114" s="8">
        <v>909424200.76999998</v>
      </c>
      <c r="F114" s="9">
        <v>0</v>
      </c>
      <c r="G114" s="9">
        <v>0</v>
      </c>
      <c r="H114" s="9">
        <v>0</v>
      </c>
      <c r="I114" s="8">
        <v>2947857301.77</v>
      </c>
      <c r="J114" s="8">
        <v>124000000</v>
      </c>
      <c r="K114" s="8">
        <v>105000000</v>
      </c>
      <c r="L114" s="9">
        <v>0</v>
      </c>
      <c r="M114" s="8">
        <v>12200000</v>
      </c>
      <c r="N114" s="8">
        <v>12200000</v>
      </c>
      <c r="O114" s="8">
        <v>2842857301.77</v>
      </c>
      <c r="P114" s="8">
        <v>2718857301.77</v>
      </c>
      <c r="Q114" s="3">
        <v>0</v>
      </c>
    </row>
    <row r="115" spans="2:17" s="1" customFormat="1" ht="15.75" thickBot="1" x14ac:dyDescent="0.3">
      <c r="B115" s="6">
        <v>205706</v>
      </c>
      <c r="C115" s="7" t="s">
        <v>19</v>
      </c>
      <c r="D115" s="8">
        <v>2038433101</v>
      </c>
      <c r="E115" s="8">
        <v>909424200.76999998</v>
      </c>
      <c r="F115" s="9">
        <v>0</v>
      </c>
      <c r="G115" s="9">
        <v>0</v>
      </c>
      <c r="H115" s="9">
        <v>0</v>
      </c>
      <c r="I115" s="8">
        <v>2947857301.77</v>
      </c>
      <c r="J115" s="8">
        <v>124000000</v>
      </c>
      <c r="K115" s="8">
        <v>105000000</v>
      </c>
      <c r="L115" s="9">
        <v>0</v>
      </c>
      <c r="M115" s="8">
        <v>12200000</v>
      </c>
      <c r="N115" s="8">
        <v>12200000</v>
      </c>
      <c r="O115" s="8">
        <v>2842857301.77</v>
      </c>
      <c r="P115" s="8">
        <v>2718857301.77</v>
      </c>
      <c r="Q115" s="3">
        <v>0</v>
      </c>
    </row>
    <row r="116" spans="2:17" s="1" customFormat="1" ht="15.75" thickBot="1" x14ac:dyDescent="0.3">
      <c r="B116" s="6">
        <v>20570620</v>
      </c>
      <c r="C116" s="7" t="s">
        <v>20</v>
      </c>
      <c r="D116" s="8">
        <v>2038433101</v>
      </c>
      <c r="E116" s="8">
        <v>889377052.03999996</v>
      </c>
      <c r="F116" s="9">
        <v>0</v>
      </c>
      <c r="G116" s="9">
        <v>0</v>
      </c>
      <c r="H116" s="9">
        <v>0</v>
      </c>
      <c r="I116" s="8">
        <v>2927810153.04</v>
      </c>
      <c r="J116" s="8">
        <v>124000000</v>
      </c>
      <c r="K116" s="8">
        <v>105000000</v>
      </c>
      <c r="L116" s="9">
        <v>0</v>
      </c>
      <c r="M116" s="8">
        <v>12200000</v>
      </c>
      <c r="N116" s="8">
        <v>12200000</v>
      </c>
      <c r="O116" s="8">
        <v>2822810153.04</v>
      </c>
      <c r="P116" s="8">
        <v>2698810153.04</v>
      </c>
      <c r="Q116" s="3">
        <v>0</v>
      </c>
    </row>
    <row r="117" spans="2:17" s="1" customFormat="1" ht="15.75" thickBot="1" x14ac:dyDescent="0.3">
      <c r="B117" s="6">
        <v>2057062002</v>
      </c>
      <c r="C117" s="7" t="s">
        <v>21</v>
      </c>
      <c r="D117" s="8">
        <v>2038433101</v>
      </c>
      <c r="E117" s="8">
        <v>889377052.03999996</v>
      </c>
      <c r="F117" s="9">
        <v>0</v>
      </c>
      <c r="G117" s="9">
        <v>0</v>
      </c>
      <c r="H117" s="9">
        <v>0</v>
      </c>
      <c r="I117" s="8">
        <v>2927810153.04</v>
      </c>
      <c r="J117" s="8">
        <v>124000000</v>
      </c>
      <c r="K117" s="8">
        <v>105000000</v>
      </c>
      <c r="L117" s="9">
        <v>0</v>
      </c>
      <c r="M117" s="8">
        <v>12200000</v>
      </c>
      <c r="N117" s="8">
        <v>12200000</v>
      </c>
      <c r="O117" s="8">
        <v>2822810153.04</v>
      </c>
      <c r="P117" s="8">
        <v>2698810153.04</v>
      </c>
      <c r="Q117" s="3">
        <v>0</v>
      </c>
    </row>
    <row r="118" spans="2:17" s="1" customFormat="1" ht="27" thickBot="1" x14ac:dyDescent="0.3">
      <c r="B118" s="6">
        <v>205706200205</v>
      </c>
      <c r="C118" s="7" t="s">
        <v>22</v>
      </c>
      <c r="D118" s="8">
        <v>2038433101</v>
      </c>
      <c r="E118" s="8">
        <v>889377052.03999996</v>
      </c>
      <c r="F118" s="9">
        <v>0</v>
      </c>
      <c r="G118" s="9">
        <v>0</v>
      </c>
      <c r="H118" s="9">
        <v>0</v>
      </c>
      <c r="I118" s="8">
        <v>2927810153.04</v>
      </c>
      <c r="J118" s="8">
        <v>124000000</v>
      </c>
      <c r="K118" s="8">
        <v>105000000</v>
      </c>
      <c r="L118" s="9">
        <v>0</v>
      </c>
      <c r="M118" s="8">
        <v>12200000</v>
      </c>
      <c r="N118" s="8">
        <v>12200000</v>
      </c>
      <c r="O118" s="8">
        <v>2822810153.04</v>
      </c>
      <c r="P118" s="8">
        <v>2698810153.04</v>
      </c>
      <c r="Q118" s="3">
        <v>0</v>
      </c>
    </row>
    <row r="119" spans="2:17" s="1" customFormat="1" ht="15.75" thickBot="1" x14ac:dyDescent="0.3">
      <c r="B119" s="6">
        <v>20570620020501</v>
      </c>
      <c r="C119" s="7" t="s">
        <v>23</v>
      </c>
      <c r="D119" s="8">
        <v>204000000</v>
      </c>
      <c r="E119" s="8">
        <v>149391265</v>
      </c>
      <c r="F119" s="9">
        <v>0</v>
      </c>
      <c r="G119" s="9">
        <v>0</v>
      </c>
      <c r="H119" s="9">
        <v>0</v>
      </c>
      <c r="I119" s="8">
        <v>353391265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8">
        <v>353391265</v>
      </c>
      <c r="P119" s="8">
        <v>353391265</v>
      </c>
      <c r="Q119" s="3">
        <v>0</v>
      </c>
    </row>
    <row r="120" spans="2:17" s="1" customFormat="1" ht="15.75" thickBot="1" x14ac:dyDescent="0.3">
      <c r="B120" s="10">
        <v>2057062002050100</v>
      </c>
      <c r="C120" s="11" t="s">
        <v>23</v>
      </c>
      <c r="D120" s="12">
        <v>204000000</v>
      </c>
      <c r="E120" s="12">
        <v>149391265</v>
      </c>
      <c r="F120" s="13">
        <v>0</v>
      </c>
      <c r="G120" s="13">
        <v>0</v>
      </c>
      <c r="H120" s="13">
        <v>0</v>
      </c>
      <c r="I120" s="12">
        <v>353391265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2">
        <v>353391265</v>
      </c>
      <c r="P120" s="12">
        <v>353391265</v>
      </c>
      <c r="Q120" s="4">
        <v>0</v>
      </c>
    </row>
    <row r="121" spans="2:17" s="1" customFormat="1" ht="27" thickBot="1" x14ac:dyDescent="0.3">
      <c r="B121" s="6">
        <v>20570620020502</v>
      </c>
      <c r="C121" s="7" t="s">
        <v>24</v>
      </c>
      <c r="D121" s="8">
        <v>538818744</v>
      </c>
      <c r="E121" s="8">
        <v>117610071.67</v>
      </c>
      <c r="F121" s="9">
        <v>0</v>
      </c>
      <c r="G121" s="9">
        <v>0</v>
      </c>
      <c r="H121" s="9">
        <v>0</v>
      </c>
      <c r="I121" s="8">
        <v>656428815.66999996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8">
        <v>656428815.66999996</v>
      </c>
      <c r="P121" s="8">
        <v>656428815.66999996</v>
      </c>
      <c r="Q121" s="3">
        <v>0</v>
      </c>
    </row>
    <row r="122" spans="2:17" s="1" customFormat="1" ht="27" thickBot="1" x14ac:dyDescent="0.3">
      <c r="B122" s="10">
        <v>2057062002050200</v>
      </c>
      <c r="C122" s="11" t="s">
        <v>25</v>
      </c>
      <c r="D122" s="12">
        <v>230000000</v>
      </c>
      <c r="E122" s="13">
        <v>0</v>
      </c>
      <c r="F122" s="13">
        <v>0</v>
      </c>
      <c r="G122" s="13">
        <v>0</v>
      </c>
      <c r="H122" s="13">
        <v>0</v>
      </c>
      <c r="I122" s="12">
        <v>230000000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2">
        <v>230000000</v>
      </c>
      <c r="P122" s="12">
        <v>230000000</v>
      </c>
      <c r="Q122" s="4">
        <v>0</v>
      </c>
    </row>
    <row r="123" spans="2:17" s="1" customFormat="1" ht="27" thickBot="1" x14ac:dyDescent="0.3">
      <c r="B123" s="10">
        <v>2057062002050200</v>
      </c>
      <c r="C123" s="11" t="s">
        <v>52</v>
      </c>
      <c r="D123" s="12">
        <v>308818744</v>
      </c>
      <c r="E123" s="12">
        <v>117610071.67</v>
      </c>
      <c r="F123" s="13">
        <v>0</v>
      </c>
      <c r="G123" s="13">
        <v>0</v>
      </c>
      <c r="H123" s="13">
        <v>0</v>
      </c>
      <c r="I123" s="12">
        <v>426428815.67000002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2">
        <v>426428815.67000002</v>
      </c>
      <c r="P123" s="12">
        <v>426428815.67000002</v>
      </c>
      <c r="Q123" s="4">
        <v>0</v>
      </c>
    </row>
    <row r="124" spans="2:17" s="1" customFormat="1" ht="27" thickBot="1" x14ac:dyDescent="0.3">
      <c r="B124" s="6">
        <v>20570620020503</v>
      </c>
      <c r="C124" s="7" t="s">
        <v>27</v>
      </c>
      <c r="D124" s="8">
        <v>405000000</v>
      </c>
      <c r="E124" s="8">
        <v>262860981.62</v>
      </c>
      <c r="F124" s="9">
        <v>0</v>
      </c>
      <c r="G124" s="9">
        <v>0</v>
      </c>
      <c r="H124" s="9">
        <v>0</v>
      </c>
      <c r="I124" s="8">
        <v>667860981.62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8">
        <v>667860981.62</v>
      </c>
      <c r="P124" s="8">
        <v>667860981.62</v>
      </c>
      <c r="Q124" s="3">
        <v>0</v>
      </c>
    </row>
    <row r="125" spans="2:17" s="1" customFormat="1" ht="27" thickBot="1" x14ac:dyDescent="0.3">
      <c r="B125" s="10">
        <v>2057062002050300</v>
      </c>
      <c r="C125" s="11" t="s">
        <v>28</v>
      </c>
      <c r="D125" s="12">
        <v>280000000</v>
      </c>
      <c r="E125" s="12">
        <v>262860981.62</v>
      </c>
      <c r="F125" s="13">
        <v>0</v>
      </c>
      <c r="G125" s="13">
        <v>0</v>
      </c>
      <c r="H125" s="13">
        <v>0</v>
      </c>
      <c r="I125" s="12">
        <v>542860981.62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2">
        <v>542860981.62</v>
      </c>
      <c r="P125" s="12">
        <v>542860981.62</v>
      </c>
      <c r="Q125" s="4">
        <v>0</v>
      </c>
    </row>
    <row r="126" spans="2:17" s="1" customFormat="1" ht="27" thickBot="1" x14ac:dyDescent="0.3">
      <c r="B126" s="10">
        <v>2057062002050300</v>
      </c>
      <c r="C126" s="11" t="s">
        <v>29</v>
      </c>
      <c r="D126" s="12">
        <v>125000000</v>
      </c>
      <c r="E126" s="13">
        <v>0</v>
      </c>
      <c r="F126" s="13">
        <v>0</v>
      </c>
      <c r="G126" s="13">
        <v>0</v>
      </c>
      <c r="H126" s="13">
        <v>0</v>
      </c>
      <c r="I126" s="12">
        <v>125000000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2">
        <v>125000000</v>
      </c>
      <c r="P126" s="12">
        <v>125000000</v>
      </c>
      <c r="Q126" s="4">
        <v>0</v>
      </c>
    </row>
    <row r="127" spans="2:17" s="1" customFormat="1" ht="27" thickBot="1" x14ac:dyDescent="0.3">
      <c r="B127" s="6">
        <v>20570620020504</v>
      </c>
      <c r="C127" s="7" t="s">
        <v>50</v>
      </c>
      <c r="D127" s="8">
        <v>188000000</v>
      </c>
      <c r="E127" s="8">
        <v>16161718.27</v>
      </c>
      <c r="F127" s="9">
        <v>0</v>
      </c>
      <c r="G127" s="9">
        <v>0</v>
      </c>
      <c r="H127" s="9">
        <v>0</v>
      </c>
      <c r="I127" s="8">
        <v>204161718.27000001</v>
      </c>
      <c r="J127" s="8">
        <v>14800000</v>
      </c>
      <c r="K127" s="8">
        <v>49200000</v>
      </c>
      <c r="L127" s="9">
        <v>0</v>
      </c>
      <c r="M127" s="8">
        <v>12200000</v>
      </c>
      <c r="N127" s="8">
        <v>12200000</v>
      </c>
      <c r="O127" s="8">
        <v>154961718.27000001</v>
      </c>
      <c r="P127" s="8">
        <v>140161718.27000001</v>
      </c>
      <c r="Q127" s="3">
        <v>0</v>
      </c>
    </row>
    <row r="128" spans="2:17" s="1" customFormat="1" ht="27" thickBot="1" x14ac:dyDescent="0.3">
      <c r="B128" s="10">
        <v>2057062002050400</v>
      </c>
      <c r="C128" s="11" t="s">
        <v>53</v>
      </c>
      <c r="D128" s="12">
        <v>94000000</v>
      </c>
      <c r="E128" s="13">
        <v>0</v>
      </c>
      <c r="F128" s="13">
        <v>0</v>
      </c>
      <c r="G128" s="13">
        <v>0</v>
      </c>
      <c r="H128" s="13">
        <v>0</v>
      </c>
      <c r="I128" s="12">
        <v>94000000</v>
      </c>
      <c r="J128" s="12">
        <v>2800000</v>
      </c>
      <c r="K128" s="12">
        <v>37200000</v>
      </c>
      <c r="L128" s="13">
        <v>0</v>
      </c>
      <c r="M128" s="12">
        <v>12200000</v>
      </c>
      <c r="N128" s="12">
        <v>12200000</v>
      </c>
      <c r="O128" s="12">
        <v>56800000</v>
      </c>
      <c r="P128" s="12">
        <v>54000000</v>
      </c>
      <c r="Q128" s="4">
        <v>0</v>
      </c>
    </row>
    <row r="129" spans="2:17" s="1" customFormat="1" ht="27" thickBot="1" x14ac:dyDescent="0.3">
      <c r="B129" s="10">
        <v>2057062002050400</v>
      </c>
      <c r="C129" s="11" t="s">
        <v>32</v>
      </c>
      <c r="D129" s="12">
        <v>94000000</v>
      </c>
      <c r="E129" s="12">
        <v>16161718.27</v>
      </c>
      <c r="F129" s="13">
        <v>0</v>
      </c>
      <c r="G129" s="13">
        <v>0</v>
      </c>
      <c r="H129" s="13">
        <v>0</v>
      </c>
      <c r="I129" s="12">
        <v>110161718.27</v>
      </c>
      <c r="J129" s="12">
        <v>12000000</v>
      </c>
      <c r="K129" s="12">
        <v>12000000</v>
      </c>
      <c r="L129" s="13">
        <v>0</v>
      </c>
      <c r="M129" s="13">
        <v>0</v>
      </c>
      <c r="N129" s="13">
        <v>0</v>
      </c>
      <c r="O129" s="12">
        <v>98161718.269999996</v>
      </c>
      <c r="P129" s="12">
        <v>86161718.269999996</v>
      </c>
      <c r="Q129" s="4">
        <v>0</v>
      </c>
    </row>
    <row r="130" spans="2:17" s="1" customFormat="1" ht="27" thickBot="1" x14ac:dyDescent="0.3">
      <c r="B130" s="6">
        <v>20570620020505</v>
      </c>
      <c r="C130" s="7" t="s">
        <v>34</v>
      </c>
      <c r="D130" s="8">
        <v>295000000</v>
      </c>
      <c r="E130" s="8">
        <v>198622220</v>
      </c>
      <c r="F130" s="9">
        <v>0</v>
      </c>
      <c r="G130" s="9">
        <v>0</v>
      </c>
      <c r="H130" s="9">
        <v>0</v>
      </c>
      <c r="I130" s="8">
        <v>493622220</v>
      </c>
      <c r="J130" s="8">
        <v>109200000</v>
      </c>
      <c r="K130" s="8">
        <v>55800000</v>
      </c>
      <c r="L130" s="9">
        <v>0</v>
      </c>
      <c r="M130" s="9">
        <v>0</v>
      </c>
      <c r="N130" s="9">
        <v>0</v>
      </c>
      <c r="O130" s="8">
        <v>437822220</v>
      </c>
      <c r="P130" s="8">
        <v>328622220</v>
      </c>
      <c r="Q130" s="3">
        <v>0</v>
      </c>
    </row>
    <row r="131" spans="2:17" s="1" customFormat="1" ht="15.75" thickBot="1" x14ac:dyDescent="0.3">
      <c r="B131" s="10">
        <v>2057062002050500</v>
      </c>
      <c r="C131" s="11" t="s">
        <v>35</v>
      </c>
      <c r="D131" s="12">
        <v>190000000</v>
      </c>
      <c r="E131" s="13">
        <v>0</v>
      </c>
      <c r="F131" s="13">
        <v>0</v>
      </c>
      <c r="G131" s="13">
        <v>0</v>
      </c>
      <c r="H131" s="13">
        <v>0</v>
      </c>
      <c r="I131" s="12">
        <v>190000000</v>
      </c>
      <c r="J131" s="12">
        <v>60000000</v>
      </c>
      <c r="K131" s="13">
        <v>0</v>
      </c>
      <c r="L131" s="13">
        <v>0</v>
      </c>
      <c r="M131" s="13">
        <v>0</v>
      </c>
      <c r="N131" s="13">
        <v>0</v>
      </c>
      <c r="O131" s="12">
        <v>190000000</v>
      </c>
      <c r="P131" s="12">
        <v>130000000</v>
      </c>
      <c r="Q131" s="4">
        <v>0</v>
      </c>
    </row>
    <row r="132" spans="2:17" s="1" customFormat="1" ht="15.75" thickBot="1" x14ac:dyDescent="0.3">
      <c r="B132" s="10">
        <v>2057062002050500</v>
      </c>
      <c r="C132" s="11" t="s">
        <v>36</v>
      </c>
      <c r="D132" s="12">
        <v>105000000</v>
      </c>
      <c r="E132" s="12">
        <v>198622220</v>
      </c>
      <c r="F132" s="13">
        <v>0</v>
      </c>
      <c r="G132" s="13">
        <v>0</v>
      </c>
      <c r="H132" s="13">
        <v>0</v>
      </c>
      <c r="I132" s="12">
        <v>303622220</v>
      </c>
      <c r="J132" s="12">
        <v>49200000</v>
      </c>
      <c r="K132" s="12">
        <v>55800000</v>
      </c>
      <c r="L132" s="13">
        <v>0</v>
      </c>
      <c r="M132" s="13">
        <v>0</v>
      </c>
      <c r="N132" s="13">
        <v>0</v>
      </c>
      <c r="O132" s="12">
        <v>247822220</v>
      </c>
      <c r="P132" s="12">
        <v>198622220</v>
      </c>
      <c r="Q132" s="4">
        <v>0</v>
      </c>
    </row>
    <row r="133" spans="2:17" s="1" customFormat="1" ht="15.75" thickBot="1" x14ac:dyDescent="0.3">
      <c r="B133" s="6">
        <v>20570620020506</v>
      </c>
      <c r="C133" s="7" t="s">
        <v>37</v>
      </c>
      <c r="D133" s="8">
        <f>SUM(D134:D135)</f>
        <v>407614357</v>
      </c>
      <c r="E133" s="8">
        <f t="shared" ref="E133:P133" si="23">SUM(E134:E135)</f>
        <v>164777944.20999998</v>
      </c>
      <c r="F133" s="8">
        <f t="shared" si="23"/>
        <v>0</v>
      </c>
      <c r="G133" s="8">
        <f t="shared" si="23"/>
        <v>0</v>
      </c>
      <c r="H133" s="8">
        <f t="shared" si="23"/>
        <v>0</v>
      </c>
      <c r="I133" s="8">
        <f t="shared" si="23"/>
        <v>572392301.21000004</v>
      </c>
      <c r="J133" s="8">
        <f t="shared" si="23"/>
        <v>0</v>
      </c>
      <c r="K133" s="8">
        <f t="shared" si="23"/>
        <v>0</v>
      </c>
      <c r="L133" s="8">
        <f t="shared" si="23"/>
        <v>0</v>
      </c>
      <c r="M133" s="8">
        <f t="shared" si="23"/>
        <v>0</v>
      </c>
      <c r="N133" s="8">
        <f t="shared" si="23"/>
        <v>0</v>
      </c>
      <c r="O133" s="8">
        <f t="shared" si="23"/>
        <v>572392301.21000004</v>
      </c>
      <c r="P133" s="8">
        <f t="shared" si="23"/>
        <v>572392301.21000004</v>
      </c>
      <c r="Q133" s="3">
        <v>0</v>
      </c>
    </row>
    <row r="134" spans="2:17" s="1" customFormat="1" ht="15.75" thickBot="1" x14ac:dyDescent="0.3">
      <c r="B134" s="10">
        <v>2057062002050600</v>
      </c>
      <c r="C134" s="11" t="s">
        <v>37</v>
      </c>
      <c r="D134" s="12">
        <v>407614357</v>
      </c>
      <c r="E134" s="12">
        <v>144730795.47999999</v>
      </c>
      <c r="F134" s="13">
        <v>0</v>
      </c>
      <c r="G134" s="13">
        <v>0</v>
      </c>
      <c r="H134" s="13">
        <v>0</v>
      </c>
      <c r="I134" s="12">
        <v>552345152.48000002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2">
        <v>552345152.48000002</v>
      </c>
      <c r="P134" s="12">
        <v>552345152.48000002</v>
      </c>
      <c r="Q134" s="4">
        <v>0</v>
      </c>
    </row>
    <row r="135" spans="2:17" s="1" customFormat="1" ht="39.75" thickBot="1" x14ac:dyDescent="0.3">
      <c r="B135" s="10">
        <v>2057069520050300</v>
      </c>
      <c r="C135" s="11" t="s">
        <v>54</v>
      </c>
      <c r="D135" s="13">
        <v>0</v>
      </c>
      <c r="E135" s="12">
        <v>20047148.73</v>
      </c>
      <c r="F135" s="13">
        <v>0</v>
      </c>
      <c r="G135" s="13">
        <v>0</v>
      </c>
      <c r="H135" s="13">
        <v>0</v>
      </c>
      <c r="I135" s="12">
        <v>20047148.73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2">
        <v>20047148.73</v>
      </c>
      <c r="P135" s="12">
        <v>20047148.73</v>
      </c>
      <c r="Q135" s="4">
        <v>0</v>
      </c>
    </row>
    <row r="136" spans="2:17" s="1" customFormat="1" ht="15.75" thickBot="1" x14ac:dyDescent="0.3">
      <c r="B136" s="6">
        <v>2070</v>
      </c>
      <c r="C136" s="7" t="s">
        <v>51</v>
      </c>
      <c r="D136" s="8">
        <v>100000000</v>
      </c>
      <c r="E136" s="9">
        <v>0</v>
      </c>
      <c r="F136" s="9">
        <v>0</v>
      </c>
      <c r="G136" s="9">
        <v>0</v>
      </c>
      <c r="H136" s="9">
        <v>0</v>
      </c>
      <c r="I136" s="8">
        <v>100000000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8">
        <v>100000000</v>
      </c>
      <c r="P136" s="8">
        <v>100000000</v>
      </c>
      <c r="Q136" s="3">
        <v>0</v>
      </c>
    </row>
    <row r="137" spans="2:17" s="1" customFormat="1" ht="15.75" thickBot="1" x14ac:dyDescent="0.3">
      <c r="B137" s="6">
        <v>207006</v>
      </c>
      <c r="C137" s="7" t="s">
        <v>19</v>
      </c>
      <c r="D137" s="8">
        <v>100000000</v>
      </c>
      <c r="E137" s="9">
        <v>0</v>
      </c>
      <c r="F137" s="9">
        <v>0</v>
      </c>
      <c r="G137" s="9">
        <v>0</v>
      </c>
      <c r="H137" s="9">
        <v>0</v>
      </c>
      <c r="I137" s="8">
        <v>100000000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8">
        <v>100000000</v>
      </c>
      <c r="P137" s="8">
        <v>100000000</v>
      </c>
      <c r="Q137" s="3">
        <v>0</v>
      </c>
    </row>
    <row r="138" spans="2:17" s="1" customFormat="1" ht="15.75" thickBot="1" x14ac:dyDescent="0.3">
      <c r="B138" s="6">
        <v>20700620</v>
      </c>
      <c r="C138" s="7" t="s">
        <v>20</v>
      </c>
      <c r="D138" s="8">
        <v>100000000</v>
      </c>
      <c r="E138" s="9">
        <v>0</v>
      </c>
      <c r="F138" s="9">
        <v>0</v>
      </c>
      <c r="G138" s="9">
        <v>0</v>
      </c>
      <c r="H138" s="9">
        <v>0</v>
      </c>
      <c r="I138" s="8">
        <v>100000000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8">
        <v>100000000</v>
      </c>
      <c r="P138" s="8">
        <v>100000000</v>
      </c>
      <c r="Q138" s="3">
        <v>0</v>
      </c>
    </row>
    <row r="139" spans="2:17" s="1" customFormat="1" ht="15.75" thickBot="1" x14ac:dyDescent="0.3">
      <c r="B139" s="6">
        <v>2070062002</v>
      </c>
      <c r="C139" s="7" t="s">
        <v>21</v>
      </c>
      <c r="D139" s="8">
        <v>100000000</v>
      </c>
      <c r="E139" s="9">
        <v>0</v>
      </c>
      <c r="F139" s="9">
        <v>0</v>
      </c>
      <c r="G139" s="9">
        <v>0</v>
      </c>
      <c r="H139" s="9">
        <v>0</v>
      </c>
      <c r="I139" s="8">
        <v>100000000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8">
        <v>100000000</v>
      </c>
      <c r="P139" s="8">
        <v>100000000</v>
      </c>
      <c r="Q139" s="3">
        <v>0</v>
      </c>
    </row>
    <row r="140" spans="2:17" s="1" customFormat="1" ht="27" thickBot="1" x14ac:dyDescent="0.3">
      <c r="B140" s="6">
        <v>207006200205</v>
      </c>
      <c r="C140" s="7" t="s">
        <v>22</v>
      </c>
      <c r="D140" s="8">
        <v>100000000</v>
      </c>
      <c r="E140" s="9">
        <v>0</v>
      </c>
      <c r="F140" s="9">
        <v>0</v>
      </c>
      <c r="G140" s="9">
        <v>0</v>
      </c>
      <c r="H140" s="9">
        <v>0</v>
      </c>
      <c r="I140" s="8">
        <v>100000000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8">
        <v>100000000</v>
      </c>
      <c r="P140" s="8">
        <v>100000000</v>
      </c>
      <c r="Q140" s="3">
        <v>0</v>
      </c>
    </row>
    <row r="141" spans="2:17" s="1" customFormat="1" ht="27" thickBot="1" x14ac:dyDescent="0.3">
      <c r="B141" s="6">
        <v>20700620020504</v>
      </c>
      <c r="C141" s="7" t="s">
        <v>50</v>
      </c>
      <c r="D141" s="8">
        <v>100000000</v>
      </c>
      <c r="E141" s="9">
        <v>0</v>
      </c>
      <c r="F141" s="9">
        <v>0</v>
      </c>
      <c r="G141" s="9">
        <v>0</v>
      </c>
      <c r="H141" s="9">
        <v>0</v>
      </c>
      <c r="I141" s="8">
        <v>100000000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8">
        <v>100000000</v>
      </c>
      <c r="P141" s="8">
        <v>100000000</v>
      </c>
      <c r="Q141" s="3">
        <v>0</v>
      </c>
    </row>
    <row r="142" spans="2:17" s="1" customFormat="1" ht="27" thickBot="1" x14ac:dyDescent="0.3">
      <c r="B142" s="10">
        <v>2070062002050400</v>
      </c>
      <c r="C142" s="11" t="s">
        <v>33</v>
      </c>
      <c r="D142" s="12">
        <v>100000000</v>
      </c>
      <c r="E142" s="13">
        <v>0</v>
      </c>
      <c r="F142" s="13">
        <v>0</v>
      </c>
      <c r="G142" s="13">
        <v>0</v>
      </c>
      <c r="H142" s="13">
        <v>0</v>
      </c>
      <c r="I142" s="12">
        <v>100000000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2">
        <v>100000000</v>
      </c>
      <c r="P142" s="12">
        <v>100000000</v>
      </c>
      <c r="Q142" s="4">
        <v>0</v>
      </c>
    </row>
    <row r="143" spans="2:17" s="1" customFormat="1" ht="15.75" thickBot="1" x14ac:dyDescent="0.3">
      <c r="B143" s="6">
        <v>2073</v>
      </c>
      <c r="C143" s="7" t="s">
        <v>55</v>
      </c>
      <c r="D143" s="8">
        <v>101630000</v>
      </c>
      <c r="E143" s="9">
        <v>0</v>
      </c>
      <c r="F143" s="9">
        <v>0</v>
      </c>
      <c r="G143" s="9">
        <v>0</v>
      </c>
      <c r="H143" s="9">
        <v>0</v>
      </c>
      <c r="I143" s="8">
        <v>101630000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8">
        <v>101630000</v>
      </c>
      <c r="P143" s="8">
        <v>101630000</v>
      </c>
      <c r="Q143" s="3">
        <v>0</v>
      </c>
    </row>
    <row r="144" spans="2:17" s="1" customFormat="1" ht="15.75" thickBot="1" x14ac:dyDescent="0.3">
      <c r="B144" s="6">
        <v>207306</v>
      </c>
      <c r="C144" s="7" t="s">
        <v>19</v>
      </c>
      <c r="D144" s="8">
        <v>101630000</v>
      </c>
      <c r="E144" s="9">
        <v>0</v>
      </c>
      <c r="F144" s="9">
        <v>0</v>
      </c>
      <c r="G144" s="9">
        <v>0</v>
      </c>
      <c r="H144" s="9">
        <v>0</v>
      </c>
      <c r="I144" s="8">
        <v>101630000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8">
        <v>101630000</v>
      </c>
      <c r="P144" s="8">
        <v>101630000</v>
      </c>
      <c r="Q144" s="3">
        <v>0</v>
      </c>
    </row>
    <row r="145" spans="2:17" s="1" customFormat="1" ht="15.75" thickBot="1" x14ac:dyDescent="0.3">
      <c r="B145" s="6">
        <v>20730620</v>
      </c>
      <c r="C145" s="7" t="s">
        <v>20</v>
      </c>
      <c r="D145" s="8">
        <v>101630000</v>
      </c>
      <c r="E145" s="9">
        <v>0</v>
      </c>
      <c r="F145" s="9">
        <v>0</v>
      </c>
      <c r="G145" s="9">
        <v>0</v>
      </c>
      <c r="H145" s="9">
        <v>0</v>
      </c>
      <c r="I145" s="8">
        <v>101630000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8">
        <v>101630000</v>
      </c>
      <c r="P145" s="8">
        <v>101630000</v>
      </c>
      <c r="Q145" s="3">
        <v>0</v>
      </c>
    </row>
    <row r="146" spans="2:17" s="1" customFormat="1" ht="15.75" thickBot="1" x14ac:dyDescent="0.3">
      <c r="B146" s="6">
        <v>2073062002</v>
      </c>
      <c r="C146" s="7" t="s">
        <v>21</v>
      </c>
      <c r="D146" s="8">
        <v>101630000</v>
      </c>
      <c r="E146" s="9">
        <v>0</v>
      </c>
      <c r="F146" s="9">
        <v>0</v>
      </c>
      <c r="G146" s="9">
        <v>0</v>
      </c>
      <c r="H146" s="9">
        <v>0</v>
      </c>
      <c r="I146" s="8">
        <v>101630000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8">
        <v>101630000</v>
      </c>
      <c r="P146" s="8">
        <v>101630000</v>
      </c>
      <c r="Q146" s="3">
        <v>0</v>
      </c>
    </row>
    <row r="147" spans="2:17" s="1" customFormat="1" ht="27" thickBot="1" x14ac:dyDescent="0.3">
      <c r="B147" s="6">
        <v>207306200205</v>
      </c>
      <c r="C147" s="7" t="s">
        <v>22</v>
      </c>
      <c r="D147" s="8">
        <v>101630000</v>
      </c>
      <c r="E147" s="9">
        <v>0</v>
      </c>
      <c r="F147" s="9">
        <v>0</v>
      </c>
      <c r="G147" s="9">
        <v>0</v>
      </c>
      <c r="H147" s="9">
        <v>0</v>
      </c>
      <c r="I147" s="8">
        <v>101630000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8">
        <v>101630000</v>
      </c>
      <c r="P147" s="8">
        <v>101630000</v>
      </c>
      <c r="Q147" s="3">
        <v>0</v>
      </c>
    </row>
    <row r="148" spans="2:17" s="1" customFormat="1" ht="27" thickBot="1" x14ac:dyDescent="0.3">
      <c r="B148" s="6">
        <v>20730620020503</v>
      </c>
      <c r="C148" s="7" t="s">
        <v>27</v>
      </c>
      <c r="D148" s="8">
        <v>101630000</v>
      </c>
      <c r="E148" s="9">
        <v>0</v>
      </c>
      <c r="F148" s="9">
        <v>0</v>
      </c>
      <c r="G148" s="9">
        <v>0</v>
      </c>
      <c r="H148" s="9">
        <v>0</v>
      </c>
      <c r="I148" s="8">
        <v>101630000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8">
        <v>101630000</v>
      </c>
      <c r="P148" s="8">
        <v>101630000</v>
      </c>
      <c r="Q148" s="3">
        <v>0</v>
      </c>
    </row>
    <row r="149" spans="2:17" s="1" customFormat="1" ht="27" thickBot="1" x14ac:dyDescent="0.3">
      <c r="B149" s="10">
        <v>2073062002050300</v>
      </c>
      <c r="C149" s="11" t="s">
        <v>56</v>
      </c>
      <c r="D149" s="12">
        <v>101630000</v>
      </c>
      <c r="E149" s="13">
        <v>0</v>
      </c>
      <c r="F149" s="13">
        <v>0</v>
      </c>
      <c r="G149" s="13">
        <v>0</v>
      </c>
      <c r="H149" s="13">
        <v>0</v>
      </c>
      <c r="I149" s="12">
        <v>101630000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2">
        <v>101630000</v>
      </c>
      <c r="P149" s="12">
        <v>101630000</v>
      </c>
      <c r="Q149" s="4">
        <v>0</v>
      </c>
    </row>
    <row r="150" spans="2:17" s="1" customFormat="1" ht="15.75" thickBot="1" x14ac:dyDescent="0.3">
      <c r="B150" s="6">
        <v>207506</v>
      </c>
      <c r="C150" s="7" t="s">
        <v>19</v>
      </c>
      <c r="D150" s="8">
        <v>21940920</v>
      </c>
      <c r="E150" s="9">
        <v>0</v>
      </c>
      <c r="F150" s="9">
        <v>0</v>
      </c>
      <c r="G150" s="9">
        <v>0</v>
      </c>
      <c r="H150" s="9">
        <v>0</v>
      </c>
      <c r="I150" s="8">
        <v>21940920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8">
        <v>21940920</v>
      </c>
      <c r="P150" s="8">
        <v>21940920</v>
      </c>
      <c r="Q150" s="3">
        <v>0</v>
      </c>
    </row>
    <row r="151" spans="2:17" s="1" customFormat="1" ht="15.75" thickBot="1" x14ac:dyDescent="0.3">
      <c r="B151" s="6">
        <v>20750620</v>
      </c>
      <c r="C151" s="7" t="s">
        <v>20</v>
      </c>
      <c r="D151" s="8">
        <v>21940920</v>
      </c>
      <c r="E151" s="9">
        <v>0</v>
      </c>
      <c r="F151" s="9">
        <v>0</v>
      </c>
      <c r="G151" s="9">
        <v>0</v>
      </c>
      <c r="H151" s="9">
        <v>0</v>
      </c>
      <c r="I151" s="8">
        <v>21940920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8">
        <v>21940920</v>
      </c>
      <c r="P151" s="8">
        <v>21940920</v>
      </c>
      <c r="Q151" s="3">
        <v>0</v>
      </c>
    </row>
    <row r="152" spans="2:17" s="1" customFormat="1" ht="15.75" thickBot="1" x14ac:dyDescent="0.3">
      <c r="B152" s="6">
        <v>2075062002</v>
      </c>
      <c r="C152" s="7" t="s">
        <v>21</v>
      </c>
      <c r="D152" s="8">
        <v>21940920</v>
      </c>
      <c r="E152" s="9">
        <v>0</v>
      </c>
      <c r="F152" s="9">
        <v>0</v>
      </c>
      <c r="G152" s="9">
        <v>0</v>
      </c>
      <c r="H152" s="9">
        <v>0</v>
      </c>
      <c r="I152" s="8">
        <v>21940920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8">
        <v>21940920</v>
      </c>
      <c r="P152" s="8">
        <v>21940920</v>
      </c>
      <c r="Q152" s="3">
        <v>0</v>
      </c>
    </row>
    <row r="153" spans="2:17" s="1" customFormat="1" ht="27" thickBot="1" x14ac:dyDescent="0.3">
      <c r="B153" s="6">
        <v>207506200205</v>
      </c>
      <c r="C153" s="7" t="s">
        <v>22</v>
      </c>
      <c r="D153" s="8">
        <v>21940920</v>
      </c>
      <c r="E153" s="9">
        <v>0</v>
      </c>
      <c r="F153" s="9">
        <v>0</v>
      </c>
      <c r="G153" s="9">
        <v>0</v>
      </c>
      <c r="H153" s="9">
        <v>0</v>
      </c>
      <c r="I153" s="8">
        <v>21940920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8">
        <v>21940920</v>
      </c>
      <c r="P153" s="8">
        <v>21940920</v>
      </c>
      <c r="Q153" s="3">
        <v>0</v>
      </c>
    </row>
    <row r="154" spans="2:17" s="1" customFormat="1" ht="27" thickBot="1" x14ac:dyDescent="0.3">
      <c r="B154" s="6">
        <v>20750620020502</v>
      </c>
      <c r="C154" s="7" t="s">
        <v>24</v>
      </c>
      <c r="D154" s="8">
        <v>21940920</v>
      </c>
      <c r="E154" s="9">
        <v>0</v>
      </c>
      <c r="F154" s="9">
        <v>0</v>
      </c>
      <c r="G154" s="9">
        <v>0</v>
      </c>
      <c r="H154" s="9">
        <v>0</v>
      </c>
      <c r="I154" s="8">
        <v>21940920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8">
        <v>21940920</v>
      </c>
      <c r="P154" s="8">
        <v>21940920</v>
      </c>
      <c r="Q154" s="3">
        <v>0</v>
      </c>
    </row>
    <row r="155" spans="2:17" s="1" customFormat="1" ht="15.75" thickBot="1" x14ac:dyDescent="0.3">
      <c r="B155" s="10">
        <v>2075062002050200</v>
      </c>
      <c r="C155" s="11" t="s">
        <v>26</v>
      </c>
      <c r="D155" s="12">
        <v>21940920</v>
      </c>
      <c r="E155" s="13">
        <v>0</v>
      </c>
      <c r="F155" s="13">
        <v>0</v>
      </c>
      <c r="G155" s="13">
        <v>0</v>
      </c>
      <c r="H155" s="13">
        <v>0</v>
      </c>
      <c r="I155" s="12">
        <v>21940920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2">
        <v>21940920</v>
      </c>
      <c r="P155" s="12">
        <v>21940920</v>
      </c>
      <c r="Q155" s="4">
        <v>0</v>
      </c>
    </row>
    <row r="156" spans="2:17" s="1" customFormat="1" ht="15.75" thickBot="1" x14ac:dyDescent="0.3">
      <c r="B156" s="6">
        <v>2082</v>
      </c>
      <c r="C156" s="7" t="s">
        <v>57</v>
      </c>
      <c r="D156" s="8">
        <v>1958900000</v>
      </c>
      <c r="E156" s="8">
        <v>3395858462.6900001</v>
      </c>
      <c r="F156" s="9">
        <v>0</v>
      </c>
      <c r="G156" s="9">
        <v>0</v>
      </c>
      <c r="H156" s="9">
        <v>0</v>
      </c>
      <c r="I156" s="8">
        <v>5354758462.6899996</v>
      </c>
      <c r="J156" s="8">
        <v>294561726.17000002</v>
      </c>
      <c r="K156" s="8">
        <v>7532955.7400000002</v>
      </c>
      <c r="L156" s="9">
        <v>0</v>
      </c>
      <c r="M156" s="8">
        <v>7532955.7400000002</v>
      </c>
      <c r="N156" s="8">
        <v>7532955.7400000002</v>
      </c>
      <c r="O156" s="8">
        <v>5347225506.9499998</v>
      </c>
      <c r="P156" s="8">
        <v>5052663780.7799997</v>
      </c>
      <c r="Q156" s="3">
        <v>0</v>
      </c>
    </row>
    <row r="157" spans="2:17" s="1" customFormat="1" ht="15.75" thickBot="1" x14ac:dyDescent="0.3">
      <c r="B157" s="10">
        <v>208206</v>
      </c>
      <c r="C157" s="11" t="s">
        <v>19</v>
      </c>
      <c r="D157" s="12">
        <v>1958900000</v>
      </c>
      <c r="E157" s="12">
        <v>3395858462.6900001</v>
      </c>
      <c r="F157" s="13">
        <v>0</v>
      </c>
      <c r="G157" s="13">
        <v>0</v>
      </c>
      <c r="H157" s="13">
        <v>0</v>
      </c>
      <c r="I157" s="12">
        <v>5354758462.6899996</v>
      </c>
      <c r="J157" s="12">
        <v>294561726.17000002</v>
      </c>
      <c r="K157" s="12">
        <v>7532955.7400000002</v>
      </c>
      <c r="L157" s="13">
        <v>0</v>
      </c>
      <c r="M157" s="12">
        <v>7532955.7400000002</v>
      </c>
      <c r="N157" s="12">
        <v>7532955.7400000002</v>
      </c>
      <c r="O157" s="12">
        <v>5347225506.9499998</v>
      </c>
      <c r="P157" s="12">
        <v>5052663780.7799997</v>
      </c>
      <c r="Q157" s="4">
        <v>0</v>
      </c>
    </row>
    <row r="158" spans="2:17" s="1" customFormat="1" ht="15.75" thickBot="1" x14ac:dyDescent="0.3">
      <c r="B158" s="6">
        <v>20820620</v>
      </c>
      <c r="C158" s="7" t="s">
        <v>20</v>
      </c>
      <c r="D158" s="8">
        <v>1958900000</v>
      </c>
      <c r="E158" s="8">
        <v>746143739.66999996</v>
      </c>
      <c r="F158" s="9">
        <v>0</v>
      </c>
      <c r="G158" s="9">
        <v>0</v>
      </c>
      <c r="H158" s="9">
        <v>0</v>
      </c>
      <c r="I158" s="8">
        <v>2705043739.6700001</v>
      </c>
      <c r="J158" s="8">
        <v>294561726.17000002</v>
      </c>
      <c r="K158" s="8">
        <v>7532955.7400000002</v>
      </c>
      <c r="L158" s="9">
        <v>0</v>
      </c>
      <c r="M158" s="8">
        <v>7532955.7400000002</v>
      </c>
      <c r="N158" s="8">
        <v>7532955.7400000002</v>
      </c>
      <c r="O158" s="8">
        <v>2697510783.9299998</v>
      </c>
      <c r="P158" s="8">
        <v>2402949057.7600002</v>
      </c>
      <c r="Q158" s="3">
        <v>0</v>
      </c>
    </row>
    <row r="159" spans="2:17" s="1" customFormat="1" ht="15.75" thickBot="1" x14ac:dyDescent="0.3">
      <c r="B159" s="6">
        <v>2082062002</v>
      </c>
      <c r="C159" s="7" t="s">
        <v>21</v>
      </c>
      <c r="D159" s="8">
        <v>1958900000</v>
      </c>
      <c r="E159" s="8">
        <v>746143739.66999996</v>
      </c>
      <c r="F159" s="9">
        <v>0</v>
      </c>
      <c r="G159" s="9">
        <v>0</v>
      </c>
      <c r="H159" s="9">
        <v>0</v>
      </c>
      <c r="I159" s="8">
        <v>2705043739.6700001</v>
      </c>
      <c r="J159" s="8">
        <v>294561726.17000002</v>
      </c>
      <c r="K159" s="8">
        <v>7532955.7400000002</v>
      </c>
      <c r="L159" s="9">
        <v>0</v>
      </c>
      <c r="M159" s="8">
        <v>7532955.7400000002</v>
      </c>
      <c r="N159" s="8">
        <v>7532955.7400000002</v>
      </c>
      <c r="O159" s="8">
        <v>2697510783.9299998</v>
      </c>
      <c r="P159" s="8">
        <v>2402949057.7600002</v>
      </c>
      <c r="Q159" s="3">
        <v>0</v>
      </c>
    </row>
    <row r="160" spans="2:17" s="1" customFormat="1" ht="27" thickBot="1" x14ac:dyDescent="0.3">
      <c r="B160" s="6">
        <v>208206200205</v>
      </c>
      <c r="C160" s="7" t="s">
        <v>22</v>
      </c>
      <c r="D160" s="8">
        <v>1958900000</v>
      </c>
      <c r="E160" s="8">
        <v>746143739.66999996</v>
      </c>
      <c r="F160" s="9">
        <v>0</v>
      </c>
      <c r="G160" s="9">
        <v>0</v>
      </c>
      <c r="H160" s="9">
        <v>0</v>
      </c>
      <c r="I160" s="8">
        <v>2705043739.6700001</v>
      </c>
      <c r="J160" s="8">
        <v>294561726.17000002</v>
      </c>
      <c r="K160" s="8">
        <v>7532955.7400000002</v>
      </c>
      <c r="L160" s="9">
        <v>0</v>
      </c>
      <c r="M160" s="8">
        <v>7532955.7400000002</v>
      </c>
      <c r="N160" s="8">
        <v>7532955.7400000002</v>
      </c>
      <c r="O160" s="8">
        <v>2697510783.9299998</v>
      </c>
      <c r="P160" s="8">
        <v>2402949057.7600002</v>
      </c>
      <c r="Q160" s="3">
        <v>0</v>
      </c>
    </row>
    <row r="161" spans="2:17" s="1" customFormat="1" ht="15.75" thickBot="1" x14ac:dyDescent="0.3">
      <c r="B161" s="6">
        <v>20820620020501</v>
      </c>
      <c r="C161" s="7" t="s">
        <v>23</v>
      </c>
      <c r="D161" s="8">
        <v>195890000</v>
      </c>
      <c r="E161" s="8">
        <v>20000000</v>
      </c>
      <c r="F161" s="9">
        <v>0</v>
      </c>
      <c r="G161" s="9">
        <v>0</v>
      </c>
      <c r="H161" s="9">
        <v>0</v>
      </c>
      <c r="I161" s="8">
        <v>215890000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8">
        <v>215890000</v>
      </c>
      <c r="P161" s="8">
        <v>215890000</v>
      </c>
      <c r="Q161" s="3">
        <v>0</v>
      </c>
    </row>
    <row r="162" spans="2:17" s="1" customFormat="1" ht="15.75" thickBot="1" x14ac:dyDescent="0.3">
      <c r="B162" s="10">
        <v>2082062002050100</v>
      </c>
      <c r="C162" s="11" t="s">
        <v>23</v>
      </c>
      <c r="D162" s="12">
        <v>195890000</v>
      </c>
      <c r="E162" s="12">
        <v>20000000</v>
      </c>
      <c r="F162" s="13">
        <v>0</v>
      </c>
      <c r="G162" s="13">
        <v>0</v>
      </c>
      <c r="H162" s="13">
        <v>0</v>
      </c>
      <c r="I162" s="12">
        <v>215890000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2">
        <v>215890000</v>
      </c>
      <c r="P162" s="12">
        <v>215890000</v>
      </c>
      <c r="Q162" s="4">
        <v>0</v>
      </c>
    </row>
    <row r="163" spans="2:17" s="1" customFormat="1" ht="27" thickBot="1" x14ac:dyDescent="0.3">
      <c r="B163" s="6">
        <v>20820620020502</v>
      </c>
      <c r="C163" s="7" t="s">
        <v>24</v>
      </c>
      <c r="D163" s="8">
        <v>232000000</v>
      </c>
      <c r="E163" s="8">
        <v>144801016.88</v>
      </c>
      <c r="F163" s="9">
        <v>0</v>
      </c>
      <c r="G163" s="9">
        <v>0</v>
      </c>
      <c r="H163" s="9">
        <v>0</v>
      </c>
      <c r="I163" s="8">
        <v>376801016.88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8">
        <v>376801016.88</v>
      </c>
      <c r="P163" s="8">
        <v>376801016.88</v>
      </c>
      <c r="Q163" s="3">
        <v>0</v>
      </c>
    </row>
    <row r="164" spans="2:17" s="1" customFormat="1" ht="27" thickBot="1" x14ac:dyDescent="0.3">
      <c r="B164" s="10">
        <v>2082062002050200</v>
      </c>
      <c r="C164" s="11" t="s">
        <v>25</v>
      </c>
      <c r="D164" s="12">
        <v>116000000</v>
      </c>
      <c r="E164" s="13">
        <v>0</v>
      </c>
      <c r="F164" s="13">
        <v>0</v>
      </c>
      <c r="G164" s="13">
        <v>0</v>
      </c>
      <c r="H164" s="13">
        <v>0</v>
      </c>
      <c r="I164" s="12">
        <v>116000000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2">
        <v>116000000</v>
      </c>
      <c r="P164" s="12">
        <v>116000000</v>
      </c>
      <c r="Q164" s="4">
        <v>0</v>
      </c>
    </row>
    <row r="165" spans="2:17" s="1" customFormat="1" ht="15.75" thickBot="1" x14ac:dyDescent="0.3">
      <c r="B165" s="10">
        <v>2082062002050200</v>
      </c>
      <c r="C165" s="11" t="s">
        <v>26</v>
      </c>
      <c r="D165" s="12">
        <v>116000000</v>
      </c>
      <c r="E165" s="12">
        <v>144801016.88</v>
      </c>
      <c r="F165" s="13">
        <v>0</v>
      </c>
      <c r="G165" s="13">
        <v>0</v>
      </c>
      <c r="H165" s="13">
        <v>0</v>
      </c>
      <c r="I165" s="12">
        <v>260801016.88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2">
        <v>260801016.88</v>
      </c>
      <c r="P165" s="12">
        <v>260801016.88</v>
      </c>
      <c r="Q165" s="4">
        <v>0</v>
      </c>
    </row>
    <row r="166" spans="2:17" s="1" customFormat="1" ht="27" thickBot="1" x14ac:dyDescent="0.3">
      <c r="B166" s="6">
        <v>20820620020503</v>
      </c>
      <c r="C166" s="7" t="s">
        <v>27</v>
      </c>
      <c r="D166" s="8">
        <v>305230000</v>
      </c>
      <c r="E166" s="8">
        <v>3751424.9</v>
      </c>
      <c r="F166" s="9">
        <v>0</v>
      </c>
      <c r="G166" s="9">
        <v>0</v>
      </c>
      <c r="H166" s="9">
        <v>0</v>
      </c>
      <c r="I166" s="8">
        <v>308981424.89999998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8">
        <v>308981424.89999998</v>
      </c>
      <c r="P166" s="8">
        <v>308981424.89999998</v>
      </c>
      <c r="Q166" s="3">
        <v>0</v>
      </c>
    </row>
    <row r="167" spans="2:17" s="1" customFormat="1" ht="27" thickBot="1" x14ac:dyDescent="0.3">
      <c r="B167" s="10">
        <v>2082062002050300</v>
      </c>
      <c r="C167" s="11" t="s">
        <v>28</v>
      </c>
      <c r="D167" s="12">
        <v>305230000</v>
      </c>
      <c r="E167" s="12">
        <v>3751424.9</v>
      </c>
      <c r="F167" s="13">
        <v>0</v>
      </c>
      <c r="G167" s="13">
        <v>0</v>
      </c>
      <c r="H167" s="13">
        <v>0</v>
      </c>
      <c r="I167" s="12">
        <v>308981424.89999998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2">
        <v>308981424.89999998</v>
      </c>
      <c r="P167" s="12">
        <v>308981424.89999998</v>
      </c>
      <c r="Q167" s="4">
        <v>0</v>
      </c>
    </row>
    <row r="168" spans="2:17" s="1" customFormat="1" ht="27" thickBot="1" x14ac:dyDescent="0.3">
      <c r="B168" s="6">
        <v>20820620020504</v>
      </c>
      <c r="C168" s="7" t="s">
        <v>50</v>
      </c>
      <c r="D168" s="8">
        <v>529000000</v>
      </c>
      <c r="E168" s="8">
        <v>89133103.640000001</v>
      </c>
      <c r="F168" s="9">
        <v>0</v>
      </c>
      <c r="G168" s="9">
        <v>0</v>
      </c>
      <c r="H168" s="9">
        <v>0</v>
      </c>
      <c r="I168" s="8">
        <v>618133103.63999999</v>
      </c>
      <c r="J168" s="9">
        <v>0</v>
      </c>
      <c r="K168" s="8">
        <v>7532955.7400000002</v>
      </c>
      <c r="L168" s="9">
        <v>0</v>
      </c>
      <c r="M168" s="8">
        <v>7532955.7400000002</v>
      </c>
      <c r="N168" s="8">
        <v>7532955.7400000002</v>
      </c>
      <c r="O168" s="8">
        <v>610600147.89999998</v>
      </c>
      <c r="P168" s="8">
        <v>610600147.89999998</v>
      </c>
      <c r="Q168" s="3">
        <v>0</v>
      </c>
    </row>
    <row r="169" spans="2:17" s="1" customFormat="1" ht="27" thickBot="1" x14ac:dyDescent="0.3">
      <c r="B169" s="10">
        <v>2082062002050400</v>
      </c>
      <c r="C169" s="11" t="s">
        <v>58</v>
      </c>
      <c r="D169" s="12">
        <v>264500000</v>
      </c>
      <c r="E169" s="13">
        <v>0</v>
      </c>
      <c r="F169" s="13">
        <v>0</v>
      </c>
      <c r="G169" s="13">
        <v>0</v>
      </c>
      <c r="H169" s="13">
        <v>0</v>
      </c>
      <c r="I169" s="12">
        <v>264500000</v>
      </c>
      <c r="J169" s="13">
        <v>0</v>
      </c>
      <c r="K169" s="12">
        <v>7532955.7400000002</v>
      </c>
      <c r="L169" s="13">
        <v>0</v>
      </c>
      <c r="M169" s="12">
        <v>7532955.7400000002</v>
      </c>
      <c r="N169" s="12">
        <v>7532955.7400000002</v>
      </c>
      <c r="O169" s="12">
        <v>256967044.25999999</v>
      </c>
      <c r="P169" s="12">
        <v>256967044.25999999</v>
      </c>
      <c r="Q169" s="4">
        <v>0</v>
      </c>
    </row>
    <row r="170" spans="2:17" s="1" customFormat="1" ht="27" thickBot="1" x14ac:dyDescent="0.3">
      <c r="B170" s="10">
        <v>2082062002050400</v>
      </c>
      <c r="C170" s="11" t="s">
        <v>32</v>
      </c>
      <c r="D170" s="12">
        <v>264500000</v>
      </c>
      <c r="E170" s="12">
        <v>89133103.640000001</v>
      </c>
      <c r="F170" s="13">
        <v>0</v>
      </c>
      <c r="G170" s="13">
        <v>0</v>
      </c>
      <c r="H170" s="13">
        <v>0</v>
      </c>
      <c r="I170" s="12">
        <v>353633103.63999999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2">
        <v>353633103.63999999</v>
      </c>
      <c r="P170" s="12">
        <v>353633103.63999999</v>
      </c>
      <c r="Q170" s="4">
        <v>0</v>
      </c>
    </row>
    <row r="171" spans="2:17" s="1" customFormat="1" ht="27" thickBot="1" x14ac:dyDescent="0.3">
      <c r="B171" s="6">
        <v>20820620020505</v>
      </c>
      <c r="C171" s="7" t="s">
        <v>34</v>
      </c>
      <c r="D171" s="8">
        <v>587670000</v>
      </c>
      <c r="E171" s="8">
        <v>279800992</v>
      </c>
      <c r="F171" s="9">
        <v>0</v>
      </c>
      <c r="G171" s="9">
        <v>0</v>
      </c>
      <c r="H171" s="9">
        <v>0</v>
      </c>
      <c r="I171" s="8">
        <v>867470992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8">
        <v>867470992</v>
      </c>
      <c r="P171" s="8">
        <v>867470992</v>
      </c>
      <c r="Q171" s="3">
        <v>0</v>
      </c>
    </row>
    <row r="172" spans="2:17" s="1" customFormat="1" ht="15.75" thickBot="1" x14ac:dyDescent="0.3">
      <c r="B172" s="10">
        <v>2082062002050500</v>
      </c>
      <c r="C172" s="11" t="s">
        <v>35</v>
      </c>
      <c r="D172" s="12">
        <v>587670000</v>
      </c>
      <c r="E172" s="13">
        <v>0</v>
      </c>
      <c r="F172" s="13">
        <v>0</v>
      </c>
      <c r="G172" s="13">
        <v>0</v>
      </c>
      <c r="H172" s="13">
        <v>0</v>
      </c>
      <c r="I172" s="12">
        <v>587670000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2">
        <v>587670000</v>
      </c>
      <c r="P172" s="12">
        <v>587670000</v>
      </c>
      <c r="Q172" s="4">
        <v>0</v>
      </c>
    </row>
    <row r="173" spans="2:17" s="1" customFormat="1" ht="15.75" thickBot="1" x14ac:dyDescent="0.3">
      <c r="B173" s="10">
        <v>2082062002050500</v>
      </c>
      <c r="C173" s="11" t="s">
        <v>35</v>
      </c>
      <c r="D173" s="13">
        <v>0</v>
      </c>
      <c r="E173" s="12">
        <v>279800992</v>
      </c>
      <c r="F173" s="13">
        <v>0</v>
      </c>
      <c r="G173" s="13">
        <v>0</v>
      </c>
      <c r="H173" s="13">
        <v>0</v>
      </c>
      <c r="I173" s="12">
        <v>279800992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2">
        <v>279800992</v>
      </c>
      <c r="P173" s="12">
        <v>279800992</v>
      </c>
      <c r="Q173" s="4">
        <v>0</v>
      </c>
    </row>
    <row r="174" spans="2:17" s="1" customFormat="1" ht="15.75" thickBot="1" x14ac:dyDescent="0.3">
      <c r="B174" s="6">
        <v>20820620020506</v>
      </c>
      <c r="C174" s="7" t="s">
        <v>37</v>
      </c>
      <c r="D174" s="8">
        <v>109110000</v>
      </c>
      <c r="E174" s="8">
        <v>208657202.25</v>
      </c>
      <c r="F174" s="9">
        <v>0</v>
      </c>
      <c r="G174" s="9">
        <v>0</v>
      </c>
      <c r="H174" s="9">
        <v>0</v>
      </c>
      <c r="I174" s="8">
        <v>317767202.25</v>
      </c>
      <c r="J174" s="8">
        <v>294561726.17000002</v>
      </c>
      <c r="K174" s="9">
        <v>0</v>
      </c>
      <c r="L174" s="9">
        <v>0</v>
      </c>
      <c r="M174" s="9">
        <v>0</v>
      </c>
      <c r="N174" s="9">
        <v>0</v>
      </c>
      <c r="O174" s="8">
        <v>317767202.25</v>
      </c>
      <c r="P174" s="8">
        <v>23205476.079999998</v>
      </c>
      <c r="Q174" s="3">
        <v>0</v>
      </c>
    </row>
    <row r="175" spans="2:17" s="1" customFormat="1" ht="15.75" thickBot="1" x14ac:dyDescent="0.3">
      <c r="B175" s="10">
        <v>2082062002050600</v>
      </c>
      <c r="C175" s="11" t="s">
        <v>37</v>
      </c>
      <c r="D175" s="12">
        <v>109110000</v>
      </c>
      <c r="E175" s="12">
        <v>208657202.25</v>
      </c>
      <c r="F175" s="13">
        <v>0</v>
      </c>
      <c r="G175" s="13">
        <v>0</v>
      </c>
      <c r="H175" s="13">
        <v>0</v>
      </c>
      <c r="I175" s="12">
        <v>317767202.25</v>
      </c>
      <c r="J175" s="12">
        <v>294561726.17000002</v>
      </c>
      <c r="K175" s="13">
        <v>0</v>
      </c>
      <c r="L175" s="13">
        <v>0</v>
      </c>
      <c r="M175" s="13">
        <v>0</v>
      </c>
      <c r="N175" s="13">
        <v>0</v>
      </c>
      <c r="O175" s="12">
        <v>317767202.25</v>
      </c>
      <c r="P175" s="12">
        <v>23205476.079999998</v>
      </c>
      <c r="Q175" s="4">
        <v>0</v>
      </c>
    </row>
    <row r="176" spans="2:17" s="1" customFormat="1" ht="27" thickBot="1" x14ac:dyDescent="0.3">
      <c r="B176" s="10">
        <v>2.08206950200506E+16</v>
      </c>
      <c r="C176" s="11" t="s">
        <v>168</v>
      </c>
      <c r="D176" s="13">
        <v>0</v>
      </c>
      <c r="E176" s="12">
        <v>11421412.52</v>
      </c>
      <c r="F176" s="13">
        <v>0</v>
      </c>
      <c r="G176" s="13">
        <v>0</v>
      </c>
      <c r="H176" s="13">
        <v>0</v>
      </c>
      <c r="I176" s="12">
        <v>11421412.52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2">
        <v>11421412.52</v>
      </c>
      <c r="P176" s="12">
        <v>11421412.52</v>
      </c>
      <c r="Q176" s="4">
        <v>0</v>
      </c>
    </row>
    <row r="177" spans="2:17" s="1" customFormat="1" ht="27" thickBot="1" x14ac:dyDescent="0.3">
      <c r="B177" s="10">
        <v>2082069502050100</v>
      </c>
      <c r="C177" s="11" t="s">
        <v>167</v>
      </c>
      <c r="D177" s="13">
        <v>0</v>
      </c>
      <c r="E177" s="12">
        <v>5621974</v>
      </c>
      <c r="F177" s="13">
        <v>0</v>
      </c>
      <c r="G177" s="13">
        <v>0</v>
      </c>
      <c r="H177" s="13">
        <v>0</v>
      </c>
      <c r="I177" s="12">
        <v>5621974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2">
        <v>5621974</v>
      </c>
      <c r="P177" s="12">
        <v>5621974</v>
      </c>
      <c r="Q177" s="4">
        <v>0</v>
      </c>
    </row>
    <row r="178" spans="2:17" s="1" customFormat="1" ht="15.75" thickBot="1" x14ac:dyDescent="0.3">
      <c r="B178" s="15">
        <v>20820695200502</v>
      </c>
      <c r="C178" s="16" t="s">
        <v>36</v>
      </c>
      <c r="D178" s="17">
        <v>0</v>
      </c>
      <c r="E178" s="14">
        <v>2436162985.04</v>
      </c>
      <c r="F178" s="17">
        <v>0</v>
      </c>
      <c r="G178" s="17">
        <v>0</v>
      </c>
      <c r="H178" s="17">
        <v>0</v>
      </c>
      <c r="I178" s="14">
        <v>2436162985.04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4">
        <v>2436162985.04</v>
      </c>
      <c r="P178" s="14">
        <v>2436162985.04</v>
      </c>
      <c r="Q178" s="4">
        <v>0</v>
      </c>
    </row>
    <row r="179" spans="2:17" s="1" customFormat="1" ht="15.75" thickBot="1" x14ac:dyDescent="0.3">
      <c r="B179" s="10">
        <v>2082069520050200</v>
      </c>
      <c r="C179" s="11" t="s">
        <v>36</v>
      </c>
      <c r="D179" s="13">
        <v>0</v>
      </c>
      <c r="E179" s="12">
        <v>2436162985.04</v>
      </c>
      <c r="F179" s="13">
        <v>0</v>
      </c>
      <c r="G179" s="13">
        <v>0</v>
      </c>
      <c r="H179" s="13">
        <v>0</v>
      </c>
      <c r="I179" s="12">
        <v>2436162985.04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2">
        <v>2436162985.04</v>
      </c>
      <c r="P179" s="12">
        <v>2436162985.04</v>
      </c>
      <c r="Q179" s="4">
        <v>0</v>
      </c>
    </row>
    <row r="180" spans="2:17" s="1" customFormat="1" ht="27" thickBot="1" x14ac:dyDescent="0.3">
      <c r="B180" s="10">
        <v>2082069520050600</v>
      </c>
      <c r="C180" s="11" t="s">
        <v>59</v>
      </c>
      <c r="D180" s="13">
        <v>0</v>
      </c>
      <c r="E180" s="12">
        <v>196508351.46000001</v>
      </c>
      <c r="F180" s="13">
        <v>0</v>
      </c>
      <c r="G180" s="13">
        <v>0</v>
      </c>
      <c r="H180" s="13">
        <v>0</v>
      </c>
      <c r="I180" s="12">
        <v>196508351.46000001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2">
        <v>196508351.46000001</v>
      </c>
      <c r="P180" s="12">
        <v>196508351.46000001</v>
      </c>
      <c r="Q180" s="4">
        <v>0</v>
      </c>
    </row>
    <row r="181" spans="2:17" s="1" customFormat="1" ht="15.75" thickBot="1" x14ac:dyDescent="0.3">
      <c r="B181" s="6">
        <v>2095</v>
      </c>
      <c r="C181" s="7" t="s">
        <v>60</v>
      </c>
      <c r="D181" s="8">
        <v>51830000</v>
      </c>
      <c r="E181" s="9">
        <v>0</v>
      </c>
      <c r="F181" s="9">
        <v>0</v>
      </c>
      <c r="G181" s="9">
        <v>0</v>
      </c>
      <c r="H181" s="9">
        <v>0</v>
      </c>
      <c r="I181" s="8">
        <v>51830000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8">
        <v>51830000</v>
      </c>
      <c r="P181" s="8">
        <v>51830000</v>
      </c>
      <c r="Q181" s="3">
        <v>0</v>
      </c>
    </row>
    <row r="182" spans="2:17" s="1" customFormat="1" ht="15.75" thickBot="1" x14ac:dyDescent="0.3">
      <c r="B182" s="6">
        <v>209506</v>
      </c>
      <c r="C182" s="7" t="s">
        <v>19</v>
      </c>
      <c r="D182" s="8">
        <v>51830000</v>
      </c>
      <c r="E182" s="9">
        <v>0</v>
      </c>
      <c r="F182" s="9">
        <v>0</v>
      </c>
      <c r="G182" s="9">
        <v>0</v>
      </c>
      <c r="H182" s="9">
        <v>0</v>
      </c>
      <c r="I182" s="8">
        <v>51830000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8">
        <v>51830000</v>
      </c>
      <c r="P182" s="8">
        <v>51830000</v>
      </c>
      <c r="Q182" s="3">
        <v>0</v>
      </c>
    </row>
    <row r="183" spans="2:17" s="1" customFormat="1" ht="15.75" thickBot="1" x14ac:dyDescent="0.3">
      <c r="B183" s="6">
        <v>20950620</v>
      </c>
      <c r="C183" s="7" t="s">
        <v>20</v>
      </c>
      <c r="D183" s="8">
        <v>51830000</v>
      </c>
      <c r="E183" s="9">
        <v>0</v>
      </c>
      <c r="F183" s="9">
        <v>0</v>
      </c>
      <c r="G183" s="9">
        <v>0</v>
      </c>
      <c r="H183" s="9">
        <v>0</v>
      </c>
      <c r="I183" s="8">
        <v>51830000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8">
        <v>51830000</v>
      </c>
      <c r="P183" s="8">
        <v>51830000</v>
      </c>
      <c r="Q183" s="3">
        <v>0</v>
      </c>
    </row>
    <row r="184" spans="2:17" s="1" customFormat="1" ht="15.75" thickBot="1" x14ac:dyDescent="0.3">
      <c r="B184" s="6">
        <v>2095062002</v>
      </c>
      <c r="C184" s="7" t="s">
        <v>21</v>
      </c>
      <c r="D184" s="8">
        <v>51830000</v>
      </c>
      <c r="E184" s="9">
        <v>0</v>
      </c>
      <c r="F184" s="9">
        <v>0</v>
      </c>
      <c r="G184" s="9">
        <v>0</v>
      </c>
      <c r="H184" s="9">
        <v>0</v>
      </c>
      <c r="I184" s="8">
        <v>51830000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8">
        <v>51830000</v>
      </c>
      <c r="P184" s="8">
        <v>51830000</v>
      </c>
      <c r="Q184" s="3">
        <v>0</v>
      </c>
    </row>
    <row r="185" spans="2:17" s="1" customFormat="1" ht="27" thickBot="1" x14ac:dyDescent="0.3">
      <c r="B185" s="6">
        <v>209506200205</v>
      </c>
      <c r="C185" s="7" t="s">
        <v>22</v>
      </c>
      <c r="D185" s="8">
        <v>51830000</v>
      </c>
      <c r="E185" s="9">
        <v>0</v>
      </c>
      <c r="F185" s="9">
        <v>0</v>
      </c>
      <c r="G185" s="9">
        <v>0</v>
      </c>
      <c r="H185" s="9">
        <v>0</v>
      </c>
      <c r="I185" s="8">
        <v>51830000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8">
        <v>51830000</v>
      </c>
      <c r="P185" s="8">
        <v>51830000</v>
      </c>
      <c r="Q185" s="3">
        <v>0</v>
      </c>
    </row>
    <row r="186" spans="2:17" s="1" customFormat="1" ht="27" thickBot="1" x14ac:dyDescent="0.3">
      <c r="B186" s="6">
        <v>20950620020503</v>
      </c>
      <c r="C186" s="7" t="s">
        <v>27</v>
      </c>
      <c r="D186" s="8">
        <v>51830000</v>
      </c>
      <c r="E186" s="9">
        <v>0</v>
      </c>
      <c r="F186" s="9">
        <v>0</v>
      </c>
      <c r="G186" s="9">
        <v>0</v>
      </c>
      <c r="H186" s="9">
        <v>0</v>
      </c>
      <c r="I186" s="8">
        <v>51830000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8">
        <v>51830000</v>
      </c>
      <c r="P186" s="8">
        <v>51830000</v>
      </c>
      <c r="Q186" s="3">
        <v>0</v>
      </c>
    </row>
    <row r="187" spans="2:17" s="1" customFormat="1" ht="27" thickBot="1" x14ac:dyDescent="0.3">
      <c r="B187" s="10">
        <v>2095062002050300</v>
      </c>
      <c r="C187" s="11" t="s">
        <v>61</v>
      </c>
      <c r="D187" s="12">
        <v>51830000</v>
      </c>
      <c r="E187" s="13">
        <v>0</v>
      </c>
      <c r="F187" s="13">
        <v>0</v>
      </c>
      <c r="G187" s="13">
        <v>0</v>
      </c>
      <c r="H187" s="13">
        <v>0</v>
      </c>
      <c r="I187" s="12">
        <v>51830000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2">
        <v>51830000</v>
      </c>
      <c r="P187" s="12">
        <v>51830000</v>
      </c>
      <c r="Q187" s="4">
        <v>0</v>
      </c>
    </row>
    <row r="188" spans="2:17" s="1" customFormat="1" ht="15.75" thickBot="1" x14ac:dyDescent="0.3">
      <c r="B188" s="6">
        <v>2134</v>
      </c>
      <c r="C188" s="7" t="s">
        <v>62</v>
      </c>
      <c r="D188" s="8">
        <v>1340300000</v>
      </c>
      <c r="E188" s="8">
        <v>897323496.32000005</v>
      </c>
      <c r="F188" s="9">
        <v>0</v>
      </c>
      <c r="G188" s="9">
        <v>0</v>
      </c>
      <c r="H188" s="9">
        <v>0</v>
      </c>
      <c r="I188" s="8">
        <v>2237623496.3200002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8">
        <v>2237623496.3200002</v>
      </c>
      <c r="P188" s="8">
        <v>2237623496.3200002</v>
      </c>
      <c r="Q188" s="3">
        <v>0</v>
      </c>
    </row>
    <row r="189" spans="2:17" s="1" customFormat="1" ht="15.75" thickBot="1" x14ac:dyDescent="0.3">
      <c r="B189" s="6">
        <v>213406</v>
      </c>
      <c r="C189" s="7" t="s">
        <v>19</v>
      </c>
      <c r="D189" s="8">
        <v>1340300000</v>
      </c>
      <c r="E189" s="8">
        <v>897323496.32000005</v>
      </c>
      <c r="F189" s="9">
        <v>0</v>
      </c>
      <c r="G189" s="9">
        <v>0</v>
      </c>
      <c r="H189" s="9">
        <v>0</v>
      </c>
      <c r="I189" s="8">
        <v>2237623496.3200002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8">
        <v>2237623496.3200002</v>
      </c>
      <c r="P189" s="8">
        <v>2237623496.3200002</v>
      </c>
      <c r="Q189" s="3">
        <v>0</v>
      </c>
    </row>
    <row r="190" spans="2:17" s="1" customFormat="1" ht="15.75" thickBot="1" x14ac:dyDescent="0.3">
      <c r="B190" s="6">
        <v>21340620</v>
      </c>
      <c r="C190" s="7" t="s">
        <v>20</v>
      </c>
      <c r="D190" s="8">
        <v>1340300000</v>
      </c>
      <c r="E190" s="8">
        <v>897323496.32000005</v>
      </c>
      <c r="F190" s="9">
        <v>0</v>
      </c>
      <c r="G190" s="9">
        <v>0</v>
      </c>
      <c r="H190" s="9">
        <v>0</v>
      </c>
      <c r="I190" s="8">
        <v>2237623496.3200002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8">
        <v>2237623496.3200002</v>
      </c>
      <c r="P190" s="8">
        <v>2237623496.3200002</v>
      </c>
      <c r="Q190" s="3">
        <v>0</v>
      </c>
    </row>
    <row r="191" spans="2:17" s="1" customFormat="1" ht="15.75" thickBot="1" x14ac:dyDescent="0.3">
      <c r="B191" s="6">
        <v>2134062002</v>
      </c>
      <c r="C191" s="7" t="s">
        <v>21</v>
      </c>
      <c r="D191" s="8">
        <v>1340300000</v>
      </c>
      <c r="E191" s="8">
        <v>897323496.32000005</v>
      </c>
      <c r="F191" s="9">
        <v>0</v>
      </c>
      <c r="G191" s="9">
        <v>0</v>
      </c>
      <c r="H191" s="9">
        <v>0</v>
      </c>
      <c r="I191" s="8">
        <v>2237623496.3200002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8">
        <v>2237623496.3200002</v>
      </c>
      <c r="P191" s="8">
        <v>2237623496.3200002</v>
      </c>
      <c r="Q191" s="3">
        <v>0</v>
      </c>
    </row>
    <row r="192" spans="2:17" s="1" customFormat="1" ht="27" thickBot="1" x14ac:dyDescent="0.3">
      <c r="B192" s="6">
        <v>213406200205</v>
      </c>
      <c r="C192" s="7" t="s">
        <v>22</v>
      </c>
      <c r="D192" s="8">
        <v>1340300000</v>
      </c>
      <c r="E192" s="8">
        <v>897323496.32000005</v>
      </c>
      <c r="F192" s="9">
        <v>0</v>
      </c>
      <c r="G192" s="9">
        <v>0</v>
      </c>
      <c r="H192" s="9">
        <v>0</v>
      </c>
      <c r="I192" s="8">
        <v>2237623496.3200002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8">
        <v>2237623496.3200002</v>
      </c>
      <c r="P192" s="8">
        <v>2237623496.3200002</v>
      </c>
      <c r="Q192" s="3">
        <v>0</v>
      </c>
    </row>
    <row r="193" spans="2:17" s="1" customFormat="1" ht="15.75" thickBot="1" x14ac:dyDescent="0.3">
      <c r="B193" s="6">
        <v>21340620020506</v>
      </c>
      <c r="C193" s="7" t="s">
        <v>37</v>
      </c>
      <c r="D193" s="8">
        <v>1340300000</v>
      </c>
      <c r="E193" s="8">
        <v>897323496.32000005</v>
      </c>
      <c r="F193" s="9">
        <v>0</v>
      </c>
      <c r="G193" s="9">
        <v>0</v>
      </c>
      <c r="H193" s="9">
        <v>0</v>
      </c>
      <c r="I193" s="8">
        <v>2237623496.3200002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8">
        <v>2237623496.3200002</v>
      </c>
      <c r="P193" s="8">
        <v>2237623496.3200002</v>
      </c>
      <c r="Q193" s="3">
        <v>0</v>
      </c>
    </row>
    <row r="194" spans="2:17" s="1" customFormat="1" ht="15.75" thickBot="1" x14ac:dyDescent="0.3">
      <c r="B194" s="10">
        <v>2134062002050600</v>
      </c>
      <c r="C194" s="11" t="s">
        <v>37</v>
      </c>
      <c r="D194" s="12">
        <v>1340300000</v>
      </c>
      <c r="E194" s="12">
        <v>897323496.32000005</v>
      </c>
      <c r="F194" s="13">
        <v>0</v>
      </c>
      <c r="G194" s="13">
        <v>0</v>
      </c>
      <c r="H194" s="13">
        <v>0</v>
      </c>
      <c r="I194" s="12">
        <v>2237623496.3200002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2">
        <v>2237623496.3200002</v>
      </c>
      <c r="P194" s="12">
        <v>2237623496.3200002</v>
      </c>
      <c r="Q194" s="4">
        <v>0</v>
      </c>
    </row>
    <row r="195" spans="2:17" s="1" customFormat="1" ht="15.75" thickBot="1" x14ac:dyDescent="0.3">
      <c r="Q195" s="4">
        <v>0</v>
      </c>
    </row>
    <row r="196" spans="2:17" s="1" customFormat="1" ht="15.75" thickBot="1" x14ac:dyDescent="0.3">
      <c r="Q196" s="4">
        <v>0</v>
      </c>
    </row>
    <row r="197" spans="2:17" s="1" customFormat="1" x14ac:dyDescent="0.25"/>
    <row r="200" spans="2:17" x14ac:dyDescent="0.25">
      <c r="C200" s="19" t="s">
        <v>159</v>
      </c>
      <c r="D200" s="19"/>
      <c r="E200" s="19"/>
      <c r="F200" s="19"/>
      <c r="G200" s="19"/>
      <c r="H200" s="19"/>
      <c r="I200" s="19"/>
      <c r="J200" s="19"/>
      <c r="K200" s="19" t="s">
        <v>160</v>
      </c>
      <c r="L200" s="19"/>
      <c r="M200" s="19"/>
      <c r="N200" s="19"/>
    </row>
    <row r="201" spans="2:17" x14ac:dyDescent="0.25">
      <c r="C201" s="19" t="s">
        <v>161</v>
      </c>
      <c r="D201" s="19"/>
      <c r="E201" s="19"/>
      <c r="F201" s="19"/>
      <c r="G201" s="19"/>
      <c r="H201" s="19"/>
      <c r="I201" s="19"/>
      <c r="J201" s="19"/>
      <c r="K201" s="19" t="s">
        <v>162</v>
      </c>
      <c r="L201" s="19"/>
      <c r="M201" s="19"/>
      <c r="N201" s="19"/>
    </row>
    <row r="202" spans="2:17" x14ac:dyDescent="0.25">
      <c r="C202" s="19" t="s">
        <v>163</v>
      </c>
      <c r="D202" s="19"/>
      <c r="E202" s="19"/>
      <c r="F202" s="19"/>
      <c r="G202" s="19"/>
      <c r="H202" s="19"/>
      <c r="I202" s="19"/>
      <c r="J202" s="19"/>
      <c r="K202" s="19" t="s">
        <v>163</v>
      </c>
      <c r="L202" s="19"/>
      <c r="M202" s="19"/>
      <c r="N202" s="19"/>
    </row>
    <row r="203" spans="2:17" x14ac:dyDescent="0.25">
      <c r="C203" s="19" t="s">
        <v>164</v>
      </c>
      <c r="D203" s="19"/>
      <c r="E203" s="19"/>
      <c r="F203" s="19"/>
      <c r="G203" s="19"/>
      <c r="H203" s="19"/>
      <c r="I203" s="19"/>
      <c r="J203" s="19"/>
      <c r="K203" s="19" t="s">
        <v>164</v>
      </c>
      <c r="L203" s="19"/>
      <c r="M203" s="19"/>
      <c r="N203" s="19"/>
    </row>
    <row r="204" spans="2:17" x14ac:dyDescent="0.25">
      <c r="C204" s="19"/>
      <c r="D204" s="19"/>
      <c r="E204" s="19"/>
      <c r="F204" s="19"/>
      <c r="G204" s="19"/>
      <c r="H204" s="19"/>
      <c r="I204" s="19"/>
      <c r="J204" s="19"/>
      <c r="K204" s="19" t="s">
        <v>165</v>
      </c>
      <c r="L204" s="19"/>
      <c r="M204" s="19"/>
      <c r="N204" s="19"/>
    </row>
    <row r="205" spans="2:17" x14ac:dyDescent="0.25">
      <c r="C205" s="19"/>
      <c r="D205" s="19"/>
      <c r="E205" s="19"/>
      <c r="F205" s="19"/>
      <c r="G205" s="19"/>
      <c r="H205" s="19"/>
      <c r="I205" s="19"/>
      <c r="J205" s="19"/>
      <c r="K205" s="20" t="s">
        <v>166</v>
      </c>
      <c r="L205" s="19"/>
      <c r="M205" s="19"/>
      <c r="N205" s="19"/>
    </row>
  </sheetData>
  <mergeCells count="3">
    <mergeCell ref="B1:Q1"/>
    <mergeCell ref="B2:Q2"/>
    <mergeCell ref="B3:Q3"/>
  </mergeCells>
  <hyperlinks>
    <hyperlink ref="K205" r:id="rId1"/>
  </hyperlinks>
  <pageMargins left="0.75" right="0.75" top="1" bottom="1" header="0.5" footer="0.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MARZO 31 DE 20201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Otálora Pabuena</dc:creator>
  <cp:lastModifiedBy>Jairo Otálora Pabuena</cp:lastModifiedBy>
  <cp:lastPrinted>2021-04-09T16:06:14Z</cp:lastPrinted>
  <dcterms:created xsi:type="dcterms:W3CDTF">2021-03-31T20:50:20Z</dcterms:created>
  <dcterms:modified xsi:type="dcterms:W3CDTF">2021-12-02T16:39:28Z</dcterms:modified>
</cp:coreProperties>
</file>