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talorap\Desktop\"/>
    </mc:Choice>
  </mc:AlternateContent>
  <bookViews>
    <workbookView xWindow="240" yWindow="45" windowWidth="20115" windowHeight="7740"/>
  </bookViews>
  <sheets>
    <sheet name="INGRESOS 2021" sheetId="8" r:id="rId1"/>
  </sheets>
  <calcPr calcId="162913"/>
</workbook>
</file>

<file path=xl/calcChain.xml><?xml version="1.0" encoding="utf-8"?>
<calcChain xmlns="http://schemas.openxmlformats.org/spreadsheetml/2006/main">
  <c r="I6" i="8" l="1"/>
  <c r="F12" i="8"/>
  <c r="G12" i="8"/>
  <c r="H12" i="8"/>
  <c r="I12" i="8"/>
  <c r="E12" i="8"/>
  <c r="J9" i="8" l="1"/>
  <c r="J10" i="8"/>
  <c r="J11" i="8"/>
  <c r="J14" i="8"/>
  <c r="J15" i="8"/>
  <c r="J17" i="8"/>
  <c r="J18" i="8"/>
  <c r="J21" i="8"/>
  <c r="J23" i="8"/>
  <c r="J24" i="8"/>
  <c r="J27" i="8"/>
  <c r="J28" i="8"/>
  <c r="J29" i="8"/>
  <c r="J30" i="8"/>
  <c r="J31" i="8"/>
  <c r="J32" i="8"/>
  <c r="J33" i="8"/>
  <c r="J34" i="8"/>
  <c r="K15" i="8" l="1"/>
  <c r="K27" i="8"/>
  <c r="K34" i="8"/>
  <c r="I8" i="8"/>
  <c r="I10" i="8"/>
  <c r="I13" i="8"/>
  <c r="I16" i="8"/>
  <c r="J16" i="8" s="1"/>
  <c r="I20" i="8"/>
  <c r="J20" i="8" s="1"/>
  <c r="I24" i="8"/>
  <c r="I22" i="8" s="1"/>
  <c r="J22" i="8" s="1"/>
  <c r="I26" i="8"/>
  <c r="H9" i="8"/>
  <c r="K9" i="8" s="1"/>
  <c r="H10" i="8"/>
  <c r="H11" i="8"/>
  <c r="K11" i="8" s="1"/>
  <c r="H13" i="8"/>
  <c r="H14" i="8"/>
  <c r="K14" i="8" s="1"/>
  <c r="H15" i="8"/>
  <c r="H16" i="8"/>
  <c r="H17" i="8"/>
  <c r="K17" i="8" s="1"/>
  <c r="H18" i="8"/>
  <c r="K18" i="8" s="1"/>
  <c r="H21" i="8"/>
  <c r="K21" i="8" s="1"/>
  <c r="H23" i="8"/>
  <c r="K23" i="8" s="1"/>
  <c r="H24" i="8"/>
  <c r="K24" i="8" s="1"/>
  <c r="H25" i="8"/>
  <c r="H26" i="8"/>
  <c r="K26" i="8" s="1"/>
  <c r="H27" i="8"/>
  <c r="H29" i="8"/>
  <c r="K29" i="8" s="1"/>
  <c r="H30" i="8"/>
  <c r="K30" i="8" s="1"/>
  <c r="H31" i="8"/>
  <c r="K31" i="8" s="1"/>
  <c r="H32" i="8"/>
  <c r="K32" i="8" s="1"/>
  <c r="H33" i="8"/>
  <c r="K33" i="8" s="1"/>
  <c r="H34" i="8"/>
  <c r="G20" i="8"/>
  <c r="H20" i="8" s="1"/>
  <c r="F22" i="8"/>
  <c r="H22" i="8" s="1"/>
  <c r="F8" i="8"/>
  <c r="F7" i="8" s="1"/>
  <c r="I7" i="8" l="1"/>
  <c r="J7" i="8" s="1"/>
  <c r="J8" i="8"/>
  <c r="I25" i="8"/>
  <c r="J25" i="8" s="1"/>
  <c r="J26" i="8"/>
  <c r="J12" i="8"/>
  <c r="J13" i="8"/>
  <c r="K13" i="8"/>
  <c r="G19" i="8"/>
  <c r="G6" i="8" s="1"/>
  <c r="K16" i="8"/>
  <c r="K10" i="8"/>
  <c r="F6" i="8"/>
  <c r="H7" i="8"/>
  <c r="K22" i="8"/>
  <c r="H8" i="8"/>
  <c r="K8" i="8" s="1"/>
  <c r="I19" i="8"/>
  <c r="J19" i="8" s="1"/>
  <c r="F19" i="8"/>
  <c r="H19" i="8" s="1"/>
  <c r="K20" i="8"/>
  <c r="H6" i="8" l="1"/>
  <c r="K19" i="8"/>
  <c r="K7" i="8"/>
  <c r="K25" i="8"/>
  <c r="K12" i="8"/>
  <c r="F28" i="8"/>
  <c r="E28" i="8"/>
  <c r="H28" i="8" s="1"/>
  <c r="K28" i="8" s="1"/>
  <c r="J6" i="8" l="1"/>
  <c r="K6" i="8"/>
</calcChain>
</file>

<file path=xl/sharedStrings.xml><?xml version="1.0" encoding="utf-8"?>
<sst xmlns="http://schemas.openxmlformats.org/spreadsheetml/2006/main" count="73" uniqueCount="68">
  <si>
    <t>Nombre Rubro Presupuestal</t>
  </si>
  <si>
    <t>Presupuesto Inicial</t>
  </si>
  <si>
    <t>INGRESOS TOTALES</t>
  </si>
  <si>
    <t>INGRESOS CORRIENTES TRIBUTARIOS</t>
  </si>
  <si>
    <t>INGRESOS CORRIENTES NO TRIBUTARIOS</t>
  </si>
  <si>
    <t>MULTAS Y SANCIONES</t>
  </si>
  <si>
    <t>INGRESOS CORRIENTES DE DESTINACION ESPECIFICA</t>
  </si>
  <si>
    <t>RENDIMIENTOS FINANCIEROS</t>
  </si>
  <si>
    <t>Rubro</t>
  </si>
  <si>
    <t>Adición</t>
  </si>
  <si>
    <t>Reducción</t>
  </si>
  <si>
    <t>Presupuesto Definitivo</t>
  </si>
  <si>
    <t>Saldo x Recaudar</t>
  </si>
  <si>
    <t>INGRESOS CORRIENTES DE LIBRE DESTINACION</t>
  </si>
  <si>
    <t>TRANSFERENCIAS</t>
  </si>
  <si>
    <t>RENTAS DE CAPITAL</t>
  </si>
  <si>
    <t xml:space="preserve">INSTITUTO DE PATRIMONIO Y CULTURA DE CARTAGENA </t>
  </si>
  <si>
    <t>01A01</t>
  </si>
  <si>
    <t>INGRESOS CORRIENTES</t>
  </si>
  <si>
    <t>01A0101</t>
  </si>
  <si>
    <t>TRIBUTARIOS</t>
  </si>
  <si>
    <t>01A010101</t>
  </si>
  <si>
    <t>DELINEACION URBANA</t>
  </si>
  <si>
    <t>01A0102</t>
  </si>
  <si>
    <t>01A010201</t>
  </si>
  <si>
    <t>01A02</t>
  </si>
  <si>
    <t>01A0201</t>
  </si>
  <si>
    <t>01A020101</t>
  </si>
  <si>
    <t>ESTAMPILLA PROCULTURA CARTAGENA DE INDIAS 2011</t>
  </si>
  <si>
    <t>01A020102</t>
  </si>
  <si>
    <t>ESPECTACULOS PUBLICOS LEY 1493 DE 2011</t>
  </si>
  <si>
    <t>01A0202</t>
  </si>
  <si>
    <t>01A020201</t>
  </si>
  <si>
    <t>CONVENIOS Y VENTAS DE SERVICIOS</t>
  </si>
  <si>
    <t>01A020202</t>
  </si>
  <si>
    <t>VENTAS DE SERVICIOS T.A.M.</t>
  </si>
  <si>
    <t>01A03</t>
  </si>
  <si>
    <t>01A0301</t>
  </si>
  <si>
    <t>01A030101</t>
  </si>
  <si>
    <t>01A0302</t>
  </si>
  <si>
    <t>SISTEMA GENERAL DE PARTICIPACION S.G.P CULTURA</t>
  </si>
  <si>
    <t>01A030201</t>
  </si>
  <si>
    <t>01A030202</t>
  </si>
  <si>
    <t>SISTEMA GENERAL D EPARTICIPACIONES-SGP CULTURA VIGENCIA SANTERIORES</t>
  </si>
  <si>
    <t>01A04</t>
  </si>
  <si>
    <t>01A0401</t>
  </si>
  <si>
    <t>01A040101</t>
  </si>
  <si>
    <t>RECUSOS DEL BALANCE</t>
  </si>
  <si>
    <t>01A040201</t>
  </si>
  <si>
    <t>EXCEDENTES FINANCIEROS -SISTEMA GENERAL DE PARTICIPACION -SGP</t>
  </si>
  <si>
    <t>01A040301</t>
  </si>
  <si>
    <t>SUPERAVIT ESTAMPILLA PROCULTURA -2020</t>
  </si>
  <si>
    <t>01A040401</t>
  </si>
  <si>
    <t>SUPERAVIT ICLD FUNCIONAMIENTO 2019</t>
  </si>
  <si>
    <t>01A040402</t>
  </si>
  <si>
    <t>EXCEDENTES ESPECTACULOS PUBLICOS LEY 1493 2020</t>
  </si>
  <si>
    <t>01A040501</t>
  </si>
  <si>
    <t>ICLD- INVERSION 2020</t>
  </si>
  <si>
    <t>01A040701</t>
  </si>
  <si>
    <t>EXCEDENTES FINANCIEROS TEATRO ADOLFO MEJIA 2020</t>
  </si>
  <si>
    <t>MARIA HELENA MULETH BARRIOS</t>
  </si>
  <si>
    <t>JAIRO OTALORA PABUENA</t>
  </si>
  <si>
    <t>AGOSTO</t>
  </si>
  <si>
    <t>Profesional Especializado</t>
  </si>
  <si>
    <t>Division Administrativa y Financiera -IPCC</t>
  </si>
  <si>
    <t>Profesional UNIVERSITARIO</t>
  </si>
  <si>
    <t>% EJECUCION</t>
  </si>
  <si>
    <t>EJECUCION PRESUPUESTAL DE INGRESOS SEPTIEMBRE 30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</si>
</sst>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.0_-;\-* #,##0.0_-;_-* &quot;-&quot;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41" fontId="0" fillId="0" borderId="0" xfId="42" applyFont="1"/>
    <xf numFmtId="165" fontId="0" fillId="0" borderId="0" xfId="0" applyNumberFormat="1"/>
    <xf numFmtId="43" fontId="0" fillId="0" borderId="0" xfId="0" applyNumberFormat="1"/>
    <xf numFmtId="41" fontId="0" fillId="0" borderId="0" xfId="0" applyNumberFormat="1"/>
    <xf numFmtId="164" fontId="19" fillId="33" borderId="0" xfId="42" applyNumberFormat="1" applyFont="1" applyFill="1" applyBorder="1" applyAlignment="1">
      <alignment horizontal="center" wrapText="1"/>
    </xf>
    <xf numFmtId="164" fontId="0" fillId="0" borderId="0" xfId="42" applyNumberFormat="1" applyFont="1"/>
    <xf numFmtId="0" fontId="0" fillId="35" borderId="0" xfId="0" applyFill="1"/>
    <xf numFmtId="0" fontId="22" fillId="35" borderId="1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left" wrapText="1"/>
    </xf>
    <xf numFmtId="0" fontId="19" fillId="34" borderId="12" xfId="0" applyFont="1" applyFill="1" applyBorder="1" applyAlignment="1">
      <alignment horizontal="justify" wrapText="1"/>
    </xf>
    <xf numFmtId="4" fontId="19" fillId="34" borderId="11" xfId="0" applyNumberFormat="1" applyFont="1" applyFill="1" applyBorder="1" applyAlignment="1">
      <alignment horizontal="right" wrapText="1"/>
    </xf>
    <xf numFmtId="43" fontId="19" fillId="34" borderId="11" xfId="0" applyNumberFormat="1" applyFont="1" applyFill="1" applyBorder="1" applyAlignment="1">
      <alignment horizontal="right" wrapText="1"/>
    </xf>
    <xf numFmtId="164" fontId="19" fillId="34" borderId="12" xfId="42" applyNumberFormat="1" applyFont="1" applyFill="1" applyBorder="1" applyAlignment="1">
      <alignment horizontal="right" wrapText="1"/>
    </xf>
    <xf numFmtId="164" fontId="19" fillId="34" borderId="12" xfId="42" applyNumberFormat="1" applyFont="1" applyFill="1" applyBorder="1" applyAlignment="1">
      <alignment horizontal="center" wrapText="1"/>
    </xf>
    <xf numFmtId="4" fontId="19" fillId="34" borderId="12" xfId="0" applyNumberFormat="1" applyFont="1" applyFill="1" applyBorder="1" applyAlignment="1">
      <alignment horizontal="right" wrapText="1"/>
    </xf>
    <xf numFmtId="0" fontId="19" fillId="34" borderId="11" xfId="0" applyFont="1" applyFill="1" applyBorder="1" applyAlignment="1">
      <alignment horizontal="left" wrapText="1"/>
    </xf>
    <xf numFmtId="0" fontId="19" fillId="34" borderId="11" xfId="0" applyFont="1" applyFill="1" applyBorder="1" applyAlignment="1">
      <alignment horizontal="justify" wrapText="1"/>
    </xf>
    <xf numFmtId="0" fontId="19" fillId="34" borderId="11" xfId="0" applyFont="1" applyFill="1" applyBorder="1" applyAlignment="1">
      <alignment horizontal="right" wrapText="1"/>
    </xf>
    <xf numFmtId="164" fontId="19" fillId="34" borderId="11" xfId="42" applyNumberFormat="1" applyFont="1" applyFill="1" applyBorder="1" applyAlignment="1">
      <alignment horizontal="right" wrapText="1"/>
    </xf>
    <xf numFmtId="164" fontId="19" fillId="34" borderId="11" xfId="0" applyNumberFormat="1" applyFont="1" applyFill="1" applyBorder="1" applyAlignment="1">
      <alignment horizontal="right" wrapText="1"/>
    </xf>
    <xf numFmtId="0" fontId="18" fillId="34" borderId="11" xfId="0" applyFont="1" applyFill="1" applyBorder="1" applyAlignment="1">
      <alignment horizontal="left" wrapText="1"/>
    </xf>
    <xf numFmtId="0" fontId="18" fillId="34" borderId="11" xfId="0" applyFont="1" applyFill="1" applyBorder="1" applyAlignment="1">
      <alignment horizontal="justify" wrapText="1"/>
    </xf>
    <xf numFmtId="4" fontId="18" fillId="34" borderId="11" xfId="0" applyNumberFormat="1" applyFont="1" applyFill="1" applyBorder="1" applyAlignment="1">
      <alignment horizontal="right" wrapText="1"/>
    </xf>
    <xf numFmtId="164" fontId="18" fillId="34" borderId="11" xfId="42" applyNumberFormat="1" applyFont="1" applyFill="1" applyBorder="1" applyAlignment="1">
      <alignment horizontal="right" wrapText="1"/>
    </xf>
    <xf numFmtId="0" fontId="18" fillId="34" borderId="11" xfId="0" applyFont="1" applyFill="1" applyBorder="1" applyAlignment="1">
      <alignment horizontal="right" wrapText="1"/>
    </xf>
    <xf numFmtId="164" fontId="21" fillId="34" borderId="11" xfId="42" applyNumberFormat="1" applyFont="1" applyFill="1" applyBorder="1" applyAlignment="1">
      <alignment horizontal="right" wrapText="1"/>
    </xf>
    <xf numFmtId="0" fontId="21" fillId="34" borderId="11" xfId="0" applyFont="1" applyFill="1" applyBorder="1" applyAlignment="1">
      <alignment horizontal="left" wrapText="1"/>
    </xf>
    <xf numFmtId="0" fontId="21" fillId="34" borderId="11" xfId="0" applyFont="1" applyFill="1" applyBorder="1" applyAlignment="1">
      <alignment horizontal="justify" wrapText="1"/>
    </xf>
    <xf numFmtId="4" fontId="21" fillId="34" borderId="11" xfId="0" applyNumberFormat="1" applyFont="1" applyFill="1" applyBorder="1" applyAlignment="1">
      <alignment horizontal="right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[0]" xfId="42" builtinId="6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C1" sqref="C1:K4"/>
    </sheetView>
  </sheetViews>
  <sheetFormatPr baseColWidth="10" defaultRowHeight="15" x14ac:dyDescent="0.25"/>
  <cols>
    <col min="1" max="1" width="11.42578125" style="1"/>
    <col min="2" max="2" width="5" customWidth="1"/>
    <col min="3" max="3" width="13.5703125" customWidth="1"/>
    <col min="4" max="4" width="40.7109375" customWidth="1"/>
    <col min="5" max="8" width="16.7109375" customWidth="1"/>
    <col min="9" max="9" width="19.5703125" style="1" customWidth="1"/>
    <col min="10" max="10" width="11.85546875" style="1" customWidth="1"/>
    <col min="11" max="11" width="16.7109375" customWidth="1"/>
    <col min="12" max="12" width="15.7109375" bestFit="1" customWidth="1"/>
  </cols>
  <sheetData>
    <row r="1" spans="2:12" x14ac:dyDescent="0.25">
      <c r="B1" s="1"/>
      <c r="C1" s="8"/>
      <c r="D1" s="8"/>
      <c r="E1" s="8"/>
      <c r="F1" s="8"/>
      <c r="G1" s="8"/>
      <c r="H1" s="8"/>
      <c r="I1" s="8"/>
      <c r="J1" s="8"/>
      <c r="K1" s="8"/>
    </row>
    <row r="2" spans="2:12" ht="15.75" x14ac:dyDescent="0.25">
      <c r="B2" s="1"/>
      <c r="C2" s="9" t="s">
        <v>16</v>
      </c>
      <c r="D2" s="10"/>
      <c r="E2" s="10"/>
      <c r="F2" s="10"/>
      <c r="G2" s="10"/>
      <c r="H2" s="10"/>
      <c r="I2" s="10"/>
      <c r="J2" s="10"/>
      <c r="K2" s="10"/>
    </row>
    <row r="3" spans="2:12" x14ac:dyDescent="0.25">
      <c r="B3" s="1"/>
      <c r="C3" s="11" t="s">
        <v>67</v>
      </c>
      <c r="D3" s="12"/>
      <c r="E3" s="12"/>
      <c r="F3" s="12"/>
      <c r="G3" s="12"/>
      <c r="H3" s="12"/>
      <c r="I3" s="12"/>
      <c r="J3" s="12"/>
      <c r="K3" s="12"/>
    </row>
    <row r="4" spans="2:12" ht="15.75" thickBot="1" x14ac:dyDescent="0.3">
      <c r="B4" s="1"/>
      <c r="C4" s="13"/>
      <c r="D4" s="13"/>
      <c r="E4" s="13"/>
      <c r="F4" s="13"/>
      <c r="G4" s="13"/>
      <c r="H4" s="13"/>
      <c r="I4" s="13"/>
      <c r="J4" s="13"/>
      <c r="K4" s="13"/>
    </row>
    <row r="5" spans="2:12" ht="30.75" thickBot="1" x14ac:dyDescent="0.3">
      <c r="B5" s="1"/>
      <c r="C5" s="14" t="s">
        <v>8</v>
      </c>
      <c r="D5" s="14" t="s">
        <v>0</v>
      </c>
      <c r="E5" s="15" t="s">
        <v>1</v>
      </c>
      <c r="F5" s="16" t="s">
        <v>9</v>
      </c>
      <c r="G5" s="16" t="s">
        <v>10</v>
      </c>
      <c r="H5" s="16" t="s">
        <v>11</v>
      </c>
      <c r="I5" s="14" t="s">
        <v>62</v>
      </c>
      <c r="J5" s="14" t="s">
        <v>66</v>
      </c>
      <c r="K5" s="14" t="s">
        <v>12</v>
      </c>
    </row>
    <row r="6" spans="2:12" ht="15.75" thickBot="1" x14ac:dyDescent="0.3">
      <c r="B6" s="1"/>
      <c r="C6" s="17">
        <v>1</v>
      </c>
      <c r="D6" s="18" t="s">
        <v>2</v>
      </c>
      <c r="E6" s="19">
        <v>16471371401</v>
      </c>
      <c r="F6" s="19">
        <f>F7+F12+F19+F25</f>
        <v>8336166908.2799997</v>
      </c>
      <c r="G6" s="20">
        <f>G7+G12+G19</f>
        <v>2000000000</v>
      </c>
      <c r="H6" s="19">
        <f>E6+F6-G6</f>
        <v>22807538309.279999</v>
      </c>
      <c r="I6" s="21">
        <f>I7+I12+I19+I25</f>
        <v>17386087973.77</v>
      </c>
      <c r="J6" s="22">
        <f>I6/H6*100</f>
        <v>76.22956821559255</v>
      </c>
      <c r="K6" s="23">
        <f t="shared" ref="K6:K34" si="0">H6-I6</f>
        <v>5421450335.5099983</v>
      </c>
      <c r="L6" s="2"/>
    </row>
    <row r="7" spans="2:12" ht="24" customHeight="1" thickBot="1" x14ac:dyDescent="0.3">
      <c r="B7" s="1"/>
      <c r="C7" s="24" t="s">
        <v>17</v>
      </c>
      <c r="D7" s="25" t="s">
        <v>18</v>
      </c>
      <c r="E7" s="19">
        <v>907139855</v>
      </c>
      <c r="F7" s="20">
        <f>F8+F10</f>
        <v>447445436</v>
      </c>
      <c r="G7" s="26">
        <v>0</v>
      </c>
      <c r="H7" s="19">
        <f t="shared" ref="H7:H34" si="1">E7+F7-G7</f>
        <v>1354585291</v>
      </c>
      <c r="I7" s="27">
        <f>I8+I10</f>
        <v>1022357970.6</v>
      </c>
      <c r="J7" s="22">
        <f t="shared" ref="J7:J34" si="2">I7/H7*100</f>
        <v>75.4738721432049</v>
      </c>
      <c r="K7" s="23">
        <f t="shared" si="0"/>
        <v>332227320.39999998</v>
      </c>
    </row>
    <row r="8" spans="2:12" ht="24" customHeight="1" thickBot="1" x14ac:dyDescent="0.3">
      <c r="B8" s="1"/>
      <c r="C8" s="24" t="s">
        <v>19</v>
      </c>
      <c r="D8" s="25" t="s">
        <v>20</v>
      </c>
      <c r="E8" s="19">
        <v>855309855</v>
      </c>
      <c r="F8" s="28">
        <f>F9</f>
        <v>447445436</v>
      </c>
      <c r="G8" s="26">
        <v>0</v>
      </c>
      <c r="H8" s="19">
        <f t="shared" si="1"/>
        <v>1302755291</v>
      </c>
      <c r="I8" s="27">
        <f>I9</f>
        <v>1005940800</v>
      </c>
      <c r="J8" s="22">
        <f t="shared" si="2"/>
        <v>77.216404872770539</v>
      </c>
      <c r="K8" s="23">
        <f t="shared" si="0"/>
        <v>296814491</v>
      </c>
    </row>
    <row r="9" spans="2:12" ht="24" customHeight="1" thickBot="1" x14ac:dyDescent="0.3">
      <c r="B9" s="1"/>
      <c r="C9" s="29" t="s">
        <v>21</v>
      </c>
      <c r="D9" s="30" t="s">
        <v>22</v>
      </c>
      <c r="E9" s="31">
        <v>855309855</v>
      </c>
      <c r="F9" s="32">
        <v>447445436</v>
      </c>
      <c r="G9" s="33">
        <v>0</v>
      </c>
      <c r="H9" s="19">
        <f t="shared" si="1"/>
        <v>1302755291</v>
      </c>
      <c r="I9" s="32">
        <v>1005940800</v>
      </c>
      <c r="J9" s="22">
        <f t="shared" si="2"/>
        <v>77.216404872770539</v>
      </c>
      <c r="K9" s="23">
        <f t="shared" si="0"/>
        <v>296814491</v>
      </c>
    </row>
    <row r="10" spans="2:12" ht="24" customHeight="1" thickBot="1" x14ac:dyDescent="0.3">
      <c r="B10" s="1"/>
      <c r="C10" s="24" t="s">
        <v>23</v>
      </c>
      <c r="D10" s="25" t="s">
        <v>4</v>
      </c>
      <c r="E10" s="19">
        <v>51830000</v>
      </c>
      <c r="F10" s="26">
        <v>0</v>
      </c>
      <c r="G10" s="26">
        <v>0</v>
      </c>
      <c r="H10" s="19">
        <f t="shared" si="1"/>
        <v>51830000</v>
      </c>
      <c r="I10" s="27">
        <f>I11</f>
        <v>16417170.6</v>
      </c>
      <c r="J10" s="22">
        <f t="shared" si="2"/>
        <v>31.675034921859925</v>
      </c>
      <c r="K10" s="23">
        <f t="shared" si="0"/>
        <v>35412829.399999999</v>
      </c>
    </row>
    <row r="11" spans="2:12" ht="24" customHeight="1" thickBot="1" x14ac:dyDescent="0.3">
      <c r="B11" s="1"/>
      <c r="C11" s="29" t="s">
        <v>24</v>
      </c>
      <c r="D11" s="30" t="s">
        <v>5</v>
      </c>
      <c r="E11" s="31">
        <v>51830000</v>
      </c>
      <c r="F11" s="33">
        <v>0</v>
      </c>
      <c r="G11" s="33">
        <v>0</v>
      </c>
      <c r="H11" s="19">
        <f t="shared" si="1"/>
        <v>51830000</v>
      </c>
      <c r="I11" s="32">
        <v>16417170.6</v>
      </c>
      <c r="J11" s="22">
        <f t="shared" si="2"/>
        <v>31.675034921859925</v>
      </c>
      <c r="K11" s="23">
        <f t="shared" si="0"/>
        <v>35412829.399999999</v>
      </c>
    </row>
    <row r="12" spans="2:12" ht="27.75" customHeight="1" thickBot="1" x14ac:dyDescent="0.3">
      <c r="B12" s="1"/>
      <c r="C12" s="24" t="s">
        <v>25</v>
      </c>
      <c r="D12" s="25" t="s">
        <v>6</v>
      </c>
      <c r="E12" s="19">
        <f>E13+E16</f>
        <v>4480886000</v>
      </c>
      <c r="F12" s="19">
        <f t="shared" ref="F12:I12" si="3">F13+F16</f>
        <v>46571118.5</v>
      </c>
      <c r="G12" s="19">
        <f t="shared" si="3"/>
        <v>0</v>
      </c>
      <c r="H12" s="19">
        <f t="shared" si="3"/>
        <v>4527457118.5</v>
      </c>
      <c r="I12" s="19">
        <f t="shared" si="3"/>
        <v>2048775309.4000001</v>
      </c>
      <c r="J12" s="22">
        <f t="shared" si="2"/>
        <v>45.252230021756304</v>
      </c>
      <c r="K12" s="23">
        <f t="shared" si="0"/>
        <v>2478681809.0999999</v>
      </c>
    </row>
    <row r="13" spans="2:12" ht="24" customHeight="1" thickBot="1" x14ac:dyDescent="0.3">
      <c r="B13" s="1"/>
      <c r="C13" s="24" t="s">
        <v>26</v>
      </c>
      <c r="D13" s="25" t="s">
        <v>3</v>
      </c>
      <c r="E13" s="19">
        <v>3299200000</v>
      </c>
      <c r="F13" s="26">
        <v>0</v>
      </c>
      <c r="G13" s="26">
        <v>0</v>
      </c>
      <c r="H13" s="19">
        <f t="shared" si="1"/>
        <v>3299200000</v>
      </c>
      <c r="I13" s="27">
        <f>I14+I15</f>
        <v>1958900000</v>
      </c>
      <c r="J13" s="22">
        <f t="shared" si="2"/>
        <v>59.375</v>
      </c>
      <c r="K13" s="23">
        <f t="shared" si="0"/>
        <v>1340300000</v>
      </c>
    </row>
    <row r="14" spans="2:12" ht="36" customHeight="1" thickBot="1" x14ac:dyDescent="0.3">
      <c r="B14" s="1"/>
      <c r="C14" s="29" t="s">
        <v>27</v>
      </c>
      <c r="D14" s="30" t="s">
        <v>28</v>
      </c>
      <c r="E14" s="31">
        <v>1958900000</v>
      </c>
      <c r="F14" s="33">
        <v>0</v>
      </c>
      <c r="G14" s="33">
        <v>0</v>
      </c>
      <c r="H14" s="19">
        <f t="shared" si="1"/>
        <v>1958900000</v>
      </c>
      <c r="I14" s="32">
        <v>1958900000</v>
      </c>
      <c r="J14" s="22">
        <f t="shared" si="2"/>
        <v>100</v>
      </c>
      <c r="K14" s="23">
        <f t="shared" si="0"/>
        <v>0</v>
      </c>
    </row>
    <row r="15" spans="2:12" ht="24" customHeight="1" thickBot="1" x14ac:dyDescent="0.3">
      <c r="B15" s="1"/>
      <c r="C15" s="29" t="s">
        <v>29</v>
      </c>
      <c r="D15" s="30" t="s">
        <v>30</v>
      </c>
      <c r="E15" s="31">
        <v>1340300000</v>
      </c>
      <c r="F15" s="33">
        <v>0</v>
      </c>
      <c r="G15" s="33">
        <v>0</v>
      </c>
      <c r="H15" s="19">
        <f t="shared" si="1"/>
        <v>1340300000</v>
      </c>
      <c r="I15" s="32">
        <v>0</v>
      </c>
      <c r="J15" s="22">
        <f t="shared" si="2"/>
        <v>0</v>
      </c>
      <c r="K15" s="23">
        <f t="shared" si="0"/>
        <v>1340300000</v>
      </c>
    </row>
    <row r="16" spans="2:12" ht="24" customHeight="1" thickBot="1" x14ac:dyDescent="0.3">
      <c r="B16" s="1"/>
      <c r="C16" s="24" t="s">
        <v>31</v>
      </c>
      <c r="D16" s="25" t="s">
        <v>4</v>
      </c>
      <c r="E16" s="19">
        <v>1181686000</v>
      </c>
      <c r="F16" s="19">
        <v>46571118.5</v>
      </c>
      <c r="G16" s="26">
        <v>0</v>
      </c>
      <c r="H16" s="19">
        <f t="shared" si="1"/>
        <v>1228257118.5</v>
      </c>
      <c r="I16" s="19">
        <f>I17+I18</f>
        <v>89875309.400000006</v>
      </c>
      <c r="J16" s="22">
        <f t="shared" si="2"/>
        <v>7.3173041740445655</v>
      </c>
      <c r="K16" s="23">
        <f t="shared" si="0"/>
        <v>1138381809.0999999</v>
      </c>
    </row>
    <row r="17" spans="2:12" ht="24" customHeight="1" thickBot="1" x14ac:dyDescent="0.3">
      <c r="B17" s="1"/>
      <c r="C17" s="29" t="s">
        <v>32</v>
      </c>
      <c r="D17" s="30" t="s">
        <v>33</v>
      </c>
      <c r="E17" s="31">
        <v>285613000</v>
      </c>
      <c r="F17" s="31">
        <v>46571118.5</v>
      </c>
      <c r="G17" s="33">
        <v>0</v>
      </c>
      <c r="H17" s="19">
        <f t="shared" si="1"/>
        <v>332184118.5</v>
      </c>
      <c r="I17" s="32">
        <v>34627447.399999999</v>
      </c>
      <c r="J17" s="22">
        <f t="shared" si="2"/>
        <v>10.42417306292745</v>
      </c>
      <c r="K17" s="23">
        <f t="shared" si="0"/>
        <v>297556671.10000002</v>
      </c>
    </row>
    <row r="18" spans="2:12" ht="24" customHeight="1" thickBot="1" x14ac:dyDescent="0.3">
      <c r="B18" s="1"/>
      <c r="C18" s="29" t="s">
        <v>34</v>
      </c>
      <c r="D18" s="30" t="s">
        <v>35</v>
      </c>
      <c r="E18" s="31">
        <v>896073000</v>
      </c>
      <c r="F18" s="33">
        <v>0</v>
      </c>
      <c r="G18" s="33">
        <v>0</v>
      </c>
      <c r="H18" s="19">
        <f t="shared" si="1"/>
        <v>896073000</v>
      </c>
      <c r="I18" s="32">
        <v>55247862</v>
      </c>
      <c r="J18" s="22">
        <f t="shared" si="2"/>
        <v>6.1655536993079805</v>
      </c>
      <c r="K18" s="23">
        <f t="shared" si="0"/>
        <v>840825138</v>
      </c>
    </row>
    <row r="19" spans="2:12" ht="24" customHeight="1" thickBot="1" x14ac:dyDescent="0.3">
      <c r="B19" s="1"/>
      <c r="C19" s="24" t="s">
        <v>36</v>
      </c>
      <c r="D19" s="25" t="s">
        <v>14</v>
      </c>
      <c r="E19" s="19">
        <v>10981715546</v>
      </c>
      <c r="F19" s="20">
        <f>F20+F22</f>
        <v>164417862</v>
      </c>
      <c r="G19" s="20">
        <f>G20+G22</f>
        <v>2000000000</v>
      </c>
      <c r="H19" s="19">
        <f t="shared" si="1"/>
        <v>9146133408</v>
      </c>
      <c r="I19" s="20">
        <f>I20+I22</f>
        <v>6535592201.9899998</v>
      </c>
      <c r="J19" s="22">
        <f t="shared" si="2"/>
        <v>71.457433545342823</v>
      </c>
      <c r="K19" s="23">
        <f t="shared" si="0"/>
        <v>2610541206.0100002</v>
      </c>
    </row>
    <row r="20" spans="2:12" ht="27.75" customHeight="1" thickBot="1" x14ac:dyDescent="0.3">
      <c r="B20" s="1"/>
      <c r="C20" s="24" t="s">
        <v>37</v>
      </c>
      <c r="D20" s="25" t="s">
        <v>13</v>
      </c>
      <c r="E20" s="19">
        <v>8943282445</v>
      </c>
      <c r="F20" s="26">
        <v>0</v>
      </c>
      <c r="G20" s="28">
        <f>G21</f>
        <v>2000000000</v>
      </c>
      <c r="H20" s="19">
        <f t="shared" si="1"/>
        <v>6943282445</v>
      </c>
      <c r="I20" s="27">
        <f>I21</f>
        <v>5297071387</v>
      </c>
      <c r="J20" s="22">
        <f t="shared" si="2"/>
        <v>76.290593519129118</v>
      </c>
      <c r="K20" s="23">
        <f t="shared" si="0"/>
        <v>1646211058</v>
      </c>
    </row>
    <row r="21" spans="2:12" ht="33" customHeight="1" thickBot="1" x14ac:dyDescent="0.3">
      <c r="B21" s="1"/>
      <c r="C21" s="29" t="s">
        <v>38</v>
      </c>
      <c r="D21" s="30" t="s">
        <v>13</v>
      </c>
      <c r="E21" s="31">
        <v>8943282445</v>
      </c>
      <c r="F21" s="33">
        <v>0</v>
      </c>
      <c r="G21" s="32">
        <v>2000000000</v>
      </c>
      <c r="H21" s="19">
        <f t="shared" si="1"/>
        <v>6943282445</v>
      </c>
      <c r="I21" s="32">
        <v>5297071387</v>
      </c>
      <c r="J21" s="22">
        <f t="shared" si="2"/>
        <v>76.290593519129118</v>
      </c>
      <c r="K21" s="23">
        <f t="shared" si="0"/>
        <v>1646211058</v>
      </c>
      <c r="L21" s="2"/>
    </row>
    <row r="22" spans="2:12" ht="33.75" customHeight="1" thickBot="1" x14ac:dyDescent="0.3">
      <c r="B22" s="1"/>
      <c r="C22" s="24" t="s">
        <v>39</v>
      </c>
      <c r="D22" s="25" t="s">
        <v>40</v>
      </c>
      <c r="E22" s="19">
        <v>2038433101</v>
      </c>
      <c r="F22" s="20">
        <f>F23+F24</f>
        <v>164417862</v>
      </c>
      <c r="G22" s="26">
        <v>0</v>
      </c>
      <c r="H22" s="19">
        <f t="shared" si="1"/>
        <v>2202850963</v>
      </c>
      <c r="I22" s="27">
        <f>I23+I24</f>
        <v>1238520814.99</v>
      </c>
      <c r="J22" s="22">
        <f t="shared" si="2"/>
        <v>56.223541028998788</v>
      </c>
      <c r="K22" s="23">
        <f t="shared" si="0"/>
        <v>964330148.00999999</v>
      </c>
    </row>
    <row r="23" spans="2:12" ht="36.75" customHeight="1" thickBot="1" x14ac:dyDescent="0.3">
      <c r="B23" s="1"/>
      <c r="C23" s="29" t="s">
        <v>41</v>
      </c>
      <c r="D23" s="30" t="s">
        <v>40</v>
      </c>
      <c r="E23" s="31">
        <v>1868563676</v>
      </c>
      <c r="F23" s="33">
        <v>0</v>
      </c>
      <c r="G23" s="33">
        <v>0</v>
      </c>
      <c r="H23" s="19">
        <f t="shared" si="1"/>
        <v>1868563676</v>
      </c>
      <c r="I23" s="32">
        <v>904233527.99000001</v>
      </c>
      <c r="J23" s="22">
        <f t="shared" si="2"/>
        <v>48.39190334287543</v>
      </c>
      <c r="K23" s="23">
        <f t="shared" si="0"/>
        <v>964330148.00999999</v>
      </c>
      <c r="L23" s="3"/>
    </row>
    <row r="24" spans="2:12" ht="29.25" customHeight="1" thickBot="1" x14ac:dyDescent="0.3">
      <c r="B24" s="1"/>
      <c r="C24" s="29" t="s">
        <v>42</v>
      </c>
      <c r="D24" s="30" t="s">
        <v>43</v>
      </c>
      <c r="E24" s="31">
        <v>169869425</v>
      </c>
      <c r="F24" s="32">
        <v>164417862</v>
      </c>
      <c r="G24" s="33">
        <v>0</v>
      </c>
      <c r="H24" s="19">
        <f t="shared" si="1"/>
        <v>334287287</v>
      </c>
      <c r="I24" s="34">
        <f>169869425+164417862</f>
        <v>334287287</v>
      </c>
      <c r="J24" s="22">
        <f t="shared" si="2"/>
        <v>100</v>
      </c>
      <c r="K24" s="23">
        <f t="shared" si="0"/>
        <v>0</v>
      </c>
      <c r="L24" s="4"/>
    </row>
    <row r="25" spans="2:12" ht="24" customHeight="1" thickBot="1" x14ac:dyDescent="0.3">
      <c r="B25" s="1"/>
      <c r="C25" s="24" t="s">
        <v>44</v>
      </c>
      <c r="D25" s="25" t="s">
        <v>15</v>
      </c>
      <c r="E25" s="19">
        <v>101630000</v>
      </c>
      <c r="F25" s="19">
        <v>7677732491.7799997</v>
      </c>
      <c r="G25" s="26">
        <v>0</v>
      </c>
      <c r="H25" s="19">
        <f t="shared" si="1"/>
        <v>7779362491.7799997</v>
      </c>
      <c r="I25" s="27">
        <f>I26+I28</f>
        <v>7779362491.7799997</v>
      </c>
      <c r="J25" s="22">
        <f t="shared" si="2"/>
        <v>100</v>
      </c>
      <c r="K25" s="23">
        <f t="shared" si="0"/>
        <v>0</v>
      </c>
    </row>
    <row r="26" spans="2:12" ht="24" customHeight="1" thickBot="1" x14ac:dyDescent="0.3">
      <c r="B26" s="1"/>
      <c r="C26" s="24" t="s">
        <v>45</v>
      </c>
      <c r="D26" s="25" t="s">
        <v>7</v>
      </c>
      <c r="E26" s="19">
        <v>101630000</v>
      </c>
      <c r="F26" s="26">
        <v>0</v>
      </c>
      <c r="G26" s="26">
        <v>0</v>
      </c>
      <c r="H26" s="19">
        <f t="shared" si="1"/>
        <v>101630000</v>
      </c>
      <c r="I26" s="27">
        <f>I27</f>
        <v>101630000</v>
      </c>
      <c r="J26" s="22">
        <f t="shared" si="2"/>
        <v>100</v>
      </c>
      <c r="K26" s="23">
        <f t="shared" si="0"/>
        <v>0</v>
      </c>
    </row>
    <row r="27" spans="2:12" ht="24" customHeight="1" thickBot="1" x14ac:dyDescent="0.3">
      <c r="B27" s="1"/>
      <c r="C27" s="29" t="s">
        <v>46</v>
      </c>
      <c r="D27" s="30" t="s">
        <v>7</v>
      </c>
      <c r="E27" s="31">
        <v>101630000</v>
      </c>
      <c r="F27" s="33">
        <v>0</v>
      </c>
      <c r="G27" s="33">
        <v>0</v>
      </c>
      <c r="H27" s="19">
        <f t="shared" si="1"/>
        <v>101630000</v>
      </c>
      <c r="I27" s="32">
        <v>101630000</v>
      </c>
      <c r="J27" s="22">
        <f t="shared" si="2"/>
        <v>100</v>
      </c>
      <c r="K27" s="23">
        <f t="shared" si="0"/>
        <v>0</v>
      </c>
    </row>
    <row r="28" spans="2:12" ht="24" customHeight="1" thickBot="1" x14ac:dyDescent="0.3">
      <c r="B28" s="1"/>
      <c r="C28" s="35"/>
      <c r="D28" s="36" t="s">
        <v>47</v>
      </c>
      <c r="E28" s="37">
        <f>SUM(E29:E34)</f>
        <v>0</v>
      </c>
      <c r="F28" s="37">
        <f t="shared" ref="F28" si="4">SUM(F29:F34)</f>
        <v>7677732491.7799988</v>
      </c>
      <c r="G28" s="37">
        <v>0</v>
      </c>
      <c r="H28" s="19">
        <f t="shared" si="1"/>
        <v>7677732491.7799988</v>
      </c>
      <c r="I28" s="34">
        <v>7677732491.7799997</v>
      </c>
      <c r="J28" s="22">
        <f t="shared" si="2"/>
        <v>100.00000000000003</v>
      </c>
      <c r="K28" s="23">
        <f t="shared" si="0"/>
        <v>0</v>
      </c>
    </row>
    <row r="29" spans="2:12" ht="30" customHeight="1" thickBot="1" x14ac:dyDescent="0.3">
      <c r="B29" s="1"/>
      <c r="C29" s="29" t="s">
        <v>48</v>
      </c>
      <c r="D29" s="30" t="s">
        <v>49</v>
      </c>
      <c r="E29" s="33">
        <v>0</v>
      </c>
      <c r="F29" s="31">
        <v>909424200.76999998</v>
      </c>
      <c r="G29" s="33">
        <v>0</v>
      </c>
      <c r="H29" s="19">
        <f t="shared" si="1"/>
        <v>909424200.76999998</v>
      </c>
      <c r="I29" s="32">
        <v>909424200.76999998</v>
      </c>
      <c r="J29" s="22">
        <f t="shared" si="2"/>
        <v>100</v>
      </c>
      <c r="K29" s="23">
        <f t="shared" si="0"/>
        <v>0</v>
      </c>
    </row>
    <row r="30" spans="2:12" ht="24" customHeight="1" thickBot="1" x14ac:dyDescent="0.3">
      <c r="B30" s="1"/>
      <c r="C30" s="29" t="s">
        <v>50</v>
      </c>
      <c r="D30" s="30" t="s">
        <v>51</v>
      </c>
      <c r="E30" s="33">
        <v>0</v>
      </c>
      <c r="F30" s="31">
        <v>3395858462.6900001</v>
      </c>
      <c r="G30" s="33">
        <v>0</v>
      </c>
      <c r="H30" s="19">
        <f t="shared" si="1"/>
        <v>3395858462.6900001</v>
      </c>
      <c r="I30" s="32">
        <v>3395858462.6900001</v>
      </c>
      <c r="J30" s="22">
        <f t="shared" si="2"/>
        <v>100</v>
      </c>
      <c r="K30" s="23">
        <f t="shared" si="0"/>
        <v>0</v>
      </c>
    </row>
    <row r="31" spans="2:12" ht="24" customHeight="1" thickBot="1" x14ac:dyDescent="0.3">
      <c r="B31" s="1"/>
      <c r="C31" s="29" t="s">
        <v>52</v>
      </c>
      <c r="D31" s="30" t="s">
        <v>53</v>
      </c>
      <c r="E31" s="33">
        <v>0</v>
      </c>
      <c r="F31" s="31">
        <v>935408466</v>
      </c>
      <c r="G31" s="33">
        <v>0</v>
      </c>
      <c r="H31" s="19">
        <f t="shared" si="1"/>
        <v>935408466</v>
      </c>
      <c r="I31" s="32">
        <v>935408466</v>
      </c>
      <c r="J31" s="22">
        <f t="shared" si="2"/>
        <v>100</v>
      </c>
      <c r="K31" s="23">
        <f t="shared" si="0"/>
        <v>0</v>
      </c>
    </row>
    <row r="32" spans="2:12" ht="33.75" customHeight="1" thickBot="1" x14ac:dyDescent="0.3">
      <c r="B32" s="1"/>
      <c r="C32" s="29" t="s">
        <v>54</v>
      </c>
      <c r="D32" s="30" t="s">
        <v>55</v>
      </c>
      <c r="E32" s="33">
        <v>0</v>
      </c>
      <c r="F32" s="31">
        <v>897323496.32000005</v>
      </c>
      <c r="G32" s="33">
        <v>0</v>
      </c>
      <c r="H32" s="19">
        <f t="shared" si="1"/>
        <v>897323496.32000005</v>
      </c>
      <c r="I32" s="32">
        <v>897323496.32000005</v>
      </c>
      <c r="J32" s="22">
        <f t="shared" si="2"/>
        <v>100</v>
      </c>
      <c r="K32" s="23">
        <f t="shared" si="0"/>
        <v>0</v>
      </c>
    </row>
    <row r="33" spans="2:11" ht="24" customHeight="1" thickBot="1" x14ac:dyDescent="0.3">
      <c r="B33" s="1"/>
      <c r="C33" s="29" t="s">
        <v>56</v>
      </c>
      <c r="D33" s="30" t="s">
        <v>57</v>
      </c>
      <c r="E33" s="33">
        <v>0</v>
      </c>
      <c r="F33" s="31">
        <v>1172307799.8499999</v>
      </c>
      <c r="G33" s="33">
        <v>0</v>
      </c>
      <c r="H33" s="19">
        <f t="shared" si="1"/>
        <v>1172307799.8499999</v>
      </c>
      <c r="I33" s="32">
        <v>1172307799.8499999</v>
      </c>
      <c r="J33" s="22">
        <f t="shared" si="2"/>
        <v>100</v>
      </c>
      <c r="K33" s="23">
        <f t="shared" si="0"/>
        <v>0</v>
      </c>
    </row>
    <row r="34" spans="2:11" ht="33.75" customHeight="1" thickBot="1" x14ac:dyDescent="0.3">
      <c r="B34" s="1"/>
      <c r="C34" s="29" t="s">
        <v>58</v>
      </c>
      <c r="D34" s="30" t="s">
        <v>59</v>
      </c>
      <c r="E34" s="33">
        <v>0</v>
      </c>
      <c r="F34" s="31">
        <v>367410066.14999998</v>
      </c>
      <c r="G34" s="33">
        <v>0</v>
      </c>
      <c r="H34" s="19">
        <f t="shared" si="1"/>
        <v>367410066.14999998</v>
      </c>
      <c r="I34" s="32">
        <v>367410066.14999998</v>
      </c>
      <c r="J34" s="22">
        <f t="shared" si="2"/>
        <v>100</v>
      </c>
      <c r="K34" s="23">
        <f t="shared" si="0"/>
        <v>0</v>
      </c>
    </row>
    <row r="36" spans="2:11" x14ac:dyDescent="0.25">
      <c r="J36" s="6"/>
    </row>
    <row r="37" spans="2:11" x14ac:dyDescent="0.25">
      <c r="J37" s="7"/>
    </row>
    <row r="38" spans="2:11" x14ac:dyDescent="0.25">
      <c r="J38" s="4"/>
    </row>
    <row r="39" spans="2:11" x14ac:dyDescent="0.25">
      <c r="J39" s="2"/>
    </row>
    <row r="40" spans="2:11" x14ac:dyDescent="0.25">
      <c r="J40" s="2"/>
    </row>
    <row r="41" spans="2:11" x14ac:dyDescent="0.25">
      <c r="D41" t="s">
        <v>60</v>
      </c>
      <c r="G41" s="1" t="s">
        <v>61</v>
      </c>
      <c r="J41" s="2"/>
    </row>
    <row r="42" spans="2:11" x14ac:dyDescent="0.25">
      <c r="D42" t="s">
        <v>63</v>
      </c>
      <c r="G42" s="1" t="s">
        <v>65</v>
      </c>
      <c r="J42" s="5"/>
    </row>
    <row r="43" spans="2:11" x14ac:dyDescent="0.25">
      <c r="D43" t="s">
        <v>64</v>
      </c>
      <c r="G43" s="1" t="s">
        <v>64</v>
      </c>
      <c r="K43" s="2"/>
    </row>
    <row r="44" spans="2:11" x14ac:dyDescent="0.25">
      <c r="K44" s="2"/>
    </row>
    <row r="45" spans="2:11" x14ac:dyDescent="0.25">
      <c r="K45" s="2"/>
    </row>
    <row r="46" spans="2:11" x14ac:dyDescent="0.25">
      <c r="K46" s="2"/>
    </row>
    <row r="47" spans="2:11" x14ac:dyDescent="0.25">
      <c r="I47" s="2"/>
      <c r="K47" s="2"/>
    </row>
    <row r="48" spans="2:11" x14ac:dyDescent="0.25">
      <c r="I48" s="2"/>
      <c r="K48" s="2"/>
    </row>
    <row r="49" spans="9:11" x14ac:dyDescent="0.25">
      <c r="I49" s="2"/>
      <c r="K49" s="5"/>
    </row>
    <row r="50" spans="9:11" x14ac:dyDescent="0.25">
      <c r="I50" s="2"/>
    </row>
    <row r="51" spans="9:11" x14ac:dyDescent="0.25">
      <c r="I51" s="2"/>
    </row>
  </sheetData>
  <mergeCells count="2">
    <mergeCell ref="C2:K2"/>
    <mergeCell ref="C3:K3"/>
  </mergeCells>
  <pageMargins left="0.7" right="0.7" top="0.75" bottom="0.75" header="0.3" footer="0.3"/>
  <pageSetup paperSize="133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Otálora Pabuena</dc:creator>
  <cp:lastModifiedBy>Jairo Otálora Pabuena</cp:lastModifiedBy>
  <cp:lastPrinted>2021-11-09T21:56:04Z</cp:lastPrinted>
  <dcterms:created xsi:type="dcterms:W3CDTF">2019-03-05T15:22:37Z</dcterms:created>
  <dcterms:modified xsi:type="dcterms:W3CDTF">2021-12-02T16:20:06Z</dcterms:modified>
</cp:coreProperties>
</file>