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0" windowWidth="19420" windowHeight="11020" tabRatio="819" activeTab="1"/>
  </bookViews>
  <sheets>
    <sheet name="PLAN 2019" sheetId="12" r:id="rId1"/>
    <sheet name="ACTIVIDADES Y PROYECTOS" sheetId="15" r:id="rId2"/>
    <sheet name="RESUMEN" sheetId="13" r:id="rId3"/>
    <sheet name="CONSOLIDADO PLAN 2019" sheetId="16" state="hidden" r:id="rId4"/>
    <sheet name="COMPARATIVOS 2019-2018" sheetId="17" state="hidden" r:id="rId5"/>
    <sheet name="PERSONAL PRESTACIÓN DE SERVICIO" sheetId="14" state="hidden" r:id="rId6"/>
  </sheets>
  <externalReferences>
    <externalReference r:id="rId7"/>
    <externalReference r:id="rId8"/>
  </externalReferences>
  <definedNames>
    <definedName name="_xlnm._FilterDatabase" localSheetId="5" hidden="1">'PERSONAL PRESTACIÓN DE SERVICIO'!$A$3:$H$185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7" l="1"/>
  <c r="E18" i="17"/>
  <c r="D18" i="17"/>
  <c r="F18" i="17"/>
  <c r="C18" i="17"/>
  <c r="F13" i="17"/>
  <c r="F12" i="17"/>
  <c r="F6" i="17"/>
  <c r="F2" i="17"/>
  <c r="G5" i="16"/>
  <c r="G19" i="16"/>
  <c r="F19" i="16"/>
  <c r="Q51" i="15"/>
  <c r="Q48" i="15"/>
  <c r="Q47" i="15"/>
  <c r="Q50" i="15"/>
  <c r="Q43" i="15"/>
  <c r="R41" i="15"/>
  <c r="R30" i="15"/>
  <c r="O86" i="15"/>
  <c r="O32" i="15"/>
  <c r="O41" i="15"/>
  <c r="O43" i="15"/>
  <c r="O47" i="15"/>
  <c r="P32" i="15"/>
  <c r="N88" i="15"/>
  <c r="N89" i="15"/>
  <c r="O84" i="15"/>
  <c r="O55" i="15"/>
  <c r="N11" i="15"/>
  <c r="O5" i="15"/>
  <c r="O12" i="15"/>
  <c r="O17" i="15"/>
  <c r="O26" i="15"/>
  <c r="O30" i="15"/>
  <c r="O52" i="15"/>
  <c r="P52" i="15"/>
  <c r="F161" i="14"/>
  <c r="G161" i="14"/>
  <c r="B189" i="14"/>
  <c r="E78" i="14"/>
  <c r="G78" i="14"/>
  <c r="E79" i="14"/>
  <c r="G79" i="14"/>
  <c r="E80" i="14"/>
  <c r="G80" i="14"/>
  <c r="B190" i="14"/>
  <c r="E86" i="14"/>
  <c r="G86" i="14"/>
  <c r="E88" i="14"/>
  <c r="G88" i="14"/>
  <c r="F166" i="14"/>
  <c r="G166" i="14"/>
  <c r="E21" i="14"/>
  <c r="G21" i="14"/>
  <c r="D77" i="14"/>
  <c r="E77" i="14"/>
  <c r="G77" i="14"/>
  <c r="B192" i="14"/>
  <c r="F162" i="14"/>
  <c r="G162" i="14"/>
  <c r="F163" i="14"/>
  <c r="G163" i="14"/>
  <c r="F164" i="14"/>
  <c r="G164" i="14"/>
  <c r="F165" i="14"/>
  <c r="G165" i="14"/>
  <c r="F167" i="14"/>
  <c r="G167" i="14"/>
  <c r="F168" i="14"/>
  <c r="G168" i="14"/>
  <c r="E4" i="14"/>
  <c r="G4" i="14"/>
  <c r="E5" i="14"/>
  <c r="G5" i="14"/>
  <c r="E6" i="14"/>
  <c r="G6" i="14"/>
  <c r="E7" i="14"/>
  <c r="G7" i="14"/>
  <c r="E8" i="14"/>
  <c r="G8" i="14"/>
  <c r="E9" i="14"/>
  <c r="G9" i="14"/>
  <c r="E10" i="14"/>
  <c r="G10" i="14"/>
  <c r="E11" i="14"/>
  <c r="G11" i="14"/>
  <c r="E12" i="14"/>
  <c r="G12" i="14"/>
  <c r="E13" i="14"/>
  <c r="G13" i="14"/>
  <c r="E14" i="14"/>
  <c r="G14" i="14"/>
  <c r="E15" i="14"/>
  <c r="G15" i="14"/>
  <c r="E16" i="14"/>
  <c r="G16" i="14"/>
  <c r="E17" i="14"/>
  <c r="G17" i="14"/>
  <c r="E18" i="14"/>
  <c r="G18" i="14"/>
  <c r="E19" i="14"/>
  <c r="G19" i="14"/>
  <c r="E20" i="14"/>
  <c r="G20" i="14"/>
  <c r="E22" i="14"/>
  <c r="G22" i="14"/>
  <c r="E23" i="14"/>
  <c r="G23" i="14"/>
  <c r="E24" i="14"/>
  <c r="G24" i="14"/>
  <c r="E25" i="14"/>
  <c r="G25" i="14"/>
  <c r="E26" i="14"/>
  <c r="G26" i="14"/>
  <c r="E27" i="14"/>
  <c r="G27" i="14"/>
  <c r="E28" i="14"/>
  <c r="G28" i="14"/>
  <c r="E29" i="14"/>
  <c r="G29" i="14"/>
  <c r="E30" i="14"/>
  <c r="G30" i="14"/>
  <c r="E31" i="14"/>
  <c r="G31" i="14"/>
  <c r="E32" i="14"/>
  <c r="G32" i="14"/>
  <c r="E33" i="14"/>
  <c r="G33" i="14"/>
  <c r="E34" i="14"/>
  <c r="G34" i="14"/>
  <c r="E35" i="14"/>
  <c r="G35" i="14"/>
  <c r="E36" i="14"/>
  <c r="G36" i="14"/>
  <c r="E37" i="14"/>
  <c r="G37" i="14"/>
  <c r="E38" i="14"/>
  <c r="G38" i="14"/>
  <c r="E39" i="14"/>
  <c r="G39" i="14"/>
  <c r="E40" i="14"/>
  <c r="G40" i="14"/>
  <c r="E41" i="14"/>
  <c r="G41" i="14"/>
  <c r="D42" i="14"/>
  <c r="E42" i="14"/>
  <c r="G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185" i="14"/>
  <c r="E43" i="14"/>
  <c r="E44" i="14"/>
  <c r="G44" i="14"/>
  <c r="E45" i="14"/>
  <c r="G45" i="14"/>
  <c r="E46" i="14"/>
  <c r="G46" i="14"/>
  <c r="E47" i="14"/>
  <c r="G47" i="14"/>
  <c r="E48" i="14"/>
  <c r="G48" i="14"/>
  <c r="E49" i="14"/>
  <c r="G49" i="14"/>
  <c r="E50" i="14"/>
  <c r="G50" i="14"/>
  <c r="E51" i="14"/>
  <c r="G51" i="14"/>
  <c r="E52" i="14"/>
  <c r="G52" i="14"/>
  <c r="E53" i="14"/>
  <c r="G53" i="14"/>
  <c r="E54" i="14"/>
  <c r="G54" i="14"/>
  <c r="E55" i="14"/>
  <c r="G55" i="14"/>
  <c r="E56" i="14"/>
  <c r="G56" i="14"/>
  <c r="E57" i="14"/>
  <c r="G57" i="14"/>
  <c r="E58" i="14"/>
  <c r="G58" i="14"/>
  <c r="E59" i="14"/>
  <c r="G59" i="14"/>
  <c r="E60" i="14"/>
  <c r="G60" i="14"/>
  <c r="E61" i="14"/>
  <c r="G61" i="14"/>
  <c r="E62" i="14"/>
  <c r="G62" i="14"/>
  <c r="E63" i="14"/>
  <c r="G63" i="14"/>
  <c r="E64" i="14"/>
  <c r="G64" i="14"/>
  <c r="E65" i="14"/>
  <c r="G65" i="14"/>
  <c r="E66" i="14"/>
  <c r="G66" i="14"/>
  <c r="E67" i="14"/>
  <c r="G67" i="14"/>
  <c r="E68" i="14"/>
  <c r="G68" i="14"/>
  <c r="E69" i="14"/>
  <c r="G69" i="14"/>
  <c r="E70" i="14"/>
  <c r="G70" i="14"/>
  <c r="E71" i="14"/>
  <c r="G71" i="14"/>
  <c r="E72" i="14"/>
  <c r="G72" i="14"/>
  <c r="E73" i="14"/>
  <c r="G73" i="14"/>
  <c r="E74" i="14"/>
  <c r="G74" i="14"/>
  <c r="E75" i="14"/>
  <c r="G75" i="14"/>
  <c r="E76" i="14"/>
  <c r="G76" i="14"/>
  <c r="G143" i="14"/>
  <c r="G130" i="14"/>
  <c r="G131" i="14"/>
  <c r="G132" i="14"/>
  <c r="G133" i="14"/>
  <c r="B195" i="14"/>
  <c r="G120" i="14"/>
  <c r="G121" i="14"/>
  <c r="G122" i="14"/>
  <c r="B196" i="14"/>
  <c r="G123" i="14"/>
  <c r="G124" i="14"/>
  <c r="G125" i="14"/>
  <c r="G126" i="14"/>
  <c r="G127" i="14"/>
  <c r="G128" i="14"/>
  <c r="G129" i="14"/>
  <c r="G134" i="14"/>
  <c r="G135" i="14"/>
  <c r="G136" i="14"/>
  <c r="G137" i="14"/>
  <c r="G138" i="14"/>
  <c r="G139" i="14"/>
  <c r="F156" i="14"/>
  <c r="G156" i="14"/>
  <c r="B198" i="14"/>
  <c r="D10" i="13"/>
  <c r="F150" i="14"/>
  <c r="G150" i="14"/>
  <c r="F152" i="14"/>
  <c r="G152" i="14"/>
  <c r="F153" i="14"/>
  <c r="G153" i="14"/>
  <c r="F154" i="14"/>
  <c r="G154" i="14"/>
  <c r="F157" i="14"/>
  <c r="G157" i="14"/>
  <c r="F159" i="14"/>
  <c r="G159" i="14"/>
  <c r="F160" i="14"/>
  <c r="G160" i="14"/>
  <c r="G142" i="14"/>
  <c r="G144" i="14"/>
  <c r="G145" i="14"/>
  <c r="G146" i="14"/>
  <c r="G147" i="14"/>
  <c r="G148" i="14"/>
  <c r="G149" i="14"/>
  <c r="G114" i="14"/>
  <c r="B200" i="14"/>
  <c r="D3" i="13"/>
  <c r="G115" i="14"/>
  <c r="G116" i="14"/>
  <c r="G117" i="14"/>
  <c r="G118" i="14"/>
  <c r="G119" i="14"/>
  <c r="G140" i="14"/>
  <c r="E89" i="14"/>
  <c r="G89" i="14"/>
  <c r="E90" i="14"/>
  <c r="G90" i="14"/>
  <c r="E91" i="14"/>
  <c r="G91" i="14"/>
  <c r="E92" i="14"/>
  <c r="G92" i="14"/>
  <c r="E93" i="14"/>
  <c r="G93" i="14"/>
  <c r="F151" i="14"/>
  <c r="G151" i="14"/>
  <c r="F155" i="14"/>
  <c r="G155" i="14"/>
  <c r="F158" i="14"/>
  <c r="G158" i="14"/>
  <c r="G141" i="14"/>
  <c r="B197" i="14"/>
  <c r="G169" i="14"/>
  <c r="G170" i="14"/>
  <c r="G171" i="14"/>
  <c r="B202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E81" i="14"/>
  <c r="G81" i="14"/>
  <c r="E82" i="14"/>
  <c r="G82" i="14"/>
  <c r="E83" i="14"/>
  <c r="G83" i="14"/>
  <c r="E84" i="14"/>
  <c r="G84" i="14"/>
  <c r="E85" i="14"/>
  <c r="G85" i="14"/>
  <c r="E87" i="14"/>
  <c r="G87" i="14"/>
  <c r="E94" i="14"/>
  <c r="G94" i="14"/>
  <c r="E95" i="14"/>
  <c r="G95" i="14"/>
  <c r="E96" i="14"/>
  <c r="G96" i="14"/>
  <c r="E97" i="14"/>
  <c r="G97" i="14"/>
  <c r="E98" i="14"/>
  <c r="G98" i="14"/>
  <c r="E99" i="14"/>
  <c r="G99" i="14"/>
  <c r="E100" i="14"/>
  <c r="G100" i="14"/>
  <c r="E101" i="14"/>
  <c r="G101" i="14"/>
  <c r="E102" i="14"/>
  <c r="G102" i="14"/>
  <c r="E103" i="14"/>
  <c r="G103" i="14"/>
  <c r="E104" i="14"/>
  <c r="G104" i="14"/>
  <c r="E105" i="14"/>
  <c r="G105" i="14"/>
  <c r="E106" i="14"/>
  <c r="G106" i="14"/>
  <c r="E107" i="14"/>
  <c r="G107" i="14"/>
  <c r="E108" i="14"/>
  <c r="G108" i="14"/>
  <c r="E109" i="14"/>
  <c r="G109" i="14"/>
  <c r="E110" i="14"/>
  <c r="G110" i="14"/>
  <c r="E111" i="14"/>
  <c r="G111" i="14"/>
  <c r="E112" i="14"/>
  <c r="G112" i="14"/>
  <c r="E113" i="14"/>
  <c r="G113" i="14"/>
  <c r="B205" i="14"/>
  <c r="C205" i="14"/>
  <c r="D188" i="14"/>
  <c r="C71" i="13"/>
  <c r="E39" i="13"/>
  <c r="Q41" i="15"/>
  <c r="F28" i="13"/>
  <c r="Q30" i="15"/>
  <c r="E28" i="13"/>
  <c r="C9" i="13"/>
  <c r="Y11" i="12"/>
  <c r="Y73" i="12"/>
  <c r="B199" i="14"/>
  <c r="D15" i="13"/>
  <c r="R5" i="15"/>
  <c r="E3" i="13"/>
  <c r="F3" i="13"/>
  <c r="B193" i="14"/>
  <c r="D24" i="13"/>
  <c r="R12" i="15"/>
  <c r="E10" i="13"/>
  <c r="Q49" i="15"/>
  <c r="R49" i="15"/>
  <c r="B201" i="14"/>
  <c r="B191" i="14"/>
  <c r="D48" i="13"/>
  <c r="D41" i="13"/>
  <c r="G43" i="14"/>
  <c r="B194" i="14"/>
  <c r="D30" i="13"/>
  <c r="P5" i="15"/>
  <c r="F39" i="13"/>
  <c r="G185" i="14"/>
  <c r="E41" i="13"/>
  <c r="F41" i="13"/>
  <c r="B203" i="14"/>
  <c r="Q5" i="15"/>
  <c r="R32" i="15"/>
  <c r="E30" i="13"/>
  <c r="Q32" i="15"/>
  <c r="E15" i="13"/>
  <c r="R17" i="15"/>
  <c r="R52" i="15"/>
  <c r="E48" i="13"/>
  <c r="Q52" i="15"/>
  <c r="F48" i="13"/>
  <c r="Q12" i="15"/>
  <c r="F10" i="13"/>
  <c r="R26" i="15"/>
  <c r="E24" i="13"/>
  <c r="N90" i="15"/>
  <c r="O67" i="15"/>
  <c r="D50" i="13"/>
  <c r="D71" i="13"/>
  <c r="D72" i="13"/>
  <c r="R55" i="15"/>
  <c r="R90" i="15"/>
  <c r="P55" i="15"/>
  <c r="P90" i="15"/>
  <c r="R91" i="15"/>
  <c r="F30" i="13"/>
  <c r="B207" i="14"/>
  <c r="C203" i="14"/>
  <c r="E50" i="13"/>
  <c r="Q55" i="15"/>
  <c r="Q17" i="15"/>
  <c r="Q26" i="15"/>
  <c r="Q90" i="15"/>
  <c r="F24" i="13"/>
  <c r="O90" i="15"/>
  <c r="F15" i="13"/>
  <c r="E71" i="13"/>
  <c r="E72" i="13"/>
  <c r="Q91" i="15"/>
  <c r="F71" i="13"/>
  <c r="G24" i="13"/>
  <c r="G30" i="13"/>
  <c r="F72" i="13"/>
  <c r="G50" i="13"/>
  <c r="G28" i="13"/>
  <c r="G3" i="13"/>
  <c r="G39" i="13"/>
  <c r="G48" i="13"/>
  <c r="G41" i="13"/>
  <c r="G10" i="13"/>
  <c r="G15" i="13"/>
  <c r="G71" i="13"/>
</calcChain>
</file>

<file path=xl/sharedStrings.xml><?xml version="1.0" encoding="utf-8"?>
<sst xmlns="http://schemas.openxmlformats.org/spreadsheetml/2006/main" count="1909" uniqueCount="810">
  <si>
    <t xml:space="preserve">EJE ESTRATEGICO </t>
  </si>
  <si>
    <t>PROGRAMA</t>
  </si>
  <si>
    <t>INDICADOR</t>
  </si>
  <si>
    <t>SUBPROGRAMA</t>
  </si>
  <si>
    <t>RUBRO</t>
  </si>
  <si>
    <t>FUENTE</t>
  </si>
  <si>
    <t>Plan Institucional de Capacitación</t>
  </si>
  <si>
    <t>CANTIDAD</t>
  </si>
  <si>
    <t>UNIDAD DE MEDIDA</t>
  </si>
  <si>
    <t>ICLD</t>
  </si>
  <si>
    <t>RESPONSABLE</t>
  </si>
  <si>
    <t>PLAN DE DESARROLLO PRIMERO LA GENTE 2016-2019 POR  UNA CARTAGENA SOSTENIBLE Y COMPETITIVA</t>
  </si>
  <si>
    <t>OBSERVACIONES</t>
  </si>
  <si>
    <t xml:space="preserve">OBJETIVO ESTRATEGICO </t>
  </si>
  <si>
    <t>LINEA ESTRATEGICA</t>
  </si>
  <si>
    <t>META RESULTADO PLAN DESARROLLO</t>
  </si>
  <si>
    <t>PATRIMONIO MATERIAL: Hagámoslo bien por el patrimonio:  realizar convocatoria:  linea para protección del patrimonio mueble e inmueble</t>
  </si>
  <si>
    <t>N° proyectos apoyados</t>
  </si>
  <si>
    <t>SGP</t>
  </si>
  <si>
    <t>PATRIMONIO INMATERIAL, FIESTAS DE INDEPENDENCIA: Realizar convocatoria para el fortalecimiento  de cabildos, bandos,  desfiles y actores festivos.</t>
  </si>
  <si>
    <t>N° de procesos fortalecidos</t>
  </si>
  <si>
    <t>PATRIMONIO INMATERIAL, FIESTAS DE INDEPENDENCIA: Realizar una Convocatoria para el diseño de carrozas para las Fiestas de la Indepenencia.</t>
  </si>
  <si>
    <t>Nº de convocatorias realizadas</t>
  </si>
  <si>
    <t>Convenios y venta de servicios</t>
  </si>
  <si>
    <t>Nº de estrategías  realizadas</t>
  </si>
  <si>
    <t>Estampilla procultura</t>
  </si>
  <si>
    <t>CONTEXTOS POBLACIONALES</t>
  </si>
  <si>
    <t>CONTEXTOS POBLACIONALES: Realizar Convocatorias lineas :apoyo a procesos artisticos y culturales cumplimiento de politicas publicas</t>
  </si>
  <si>
    <t>Cartagena Investiga y divulga su patrimonio</t>
  </si>
  <si>
    <t>Ralizar Convocatorias Lineas: conservación del patrimonio material e inmaterial del Distrito de Cartagena</t>
  </si>
  <si>
    <t>N° de acciones divulgadas</t>
  </si>
  <si>
    <t>Creación artistica, formación y fortalecimiento a artistas</t>
  </si>
  <si>
    <t>500 Artistas o colectivos artísticos fortalecidos a través de proceso de formación y creación.</t>
  </si>
  <si>
    <t xml:space="preserve">Otorgar becas de estudio en diferentes manifestaciones artisticas </t>
  </si>
  <si>
    <t>No. Becas otorgadas</t>
  </si>
  <si>
    <t>Cartagena escenario de arte</t>
  </si>
  <si>
    <t>400 Actividades de agenda cultural realizadas</t>
  </si>
  <si>
    <t>Convocatoria en :  lineas circulación, agenda cultural, festivales</t>
  </si>
  <si>
    <t>No de proyectos apoyados</t>
  </si>
  <si>
    <t>LEY DE ESPECTÁCULOS PÚBLICOS: Realizar una convocatoria para ejecutar los recursos a escenarios privados o mixtos en el marco de la Ley de Espectáculos Públicos.</t>
  </si>
  <si>
    <t>N° de convocatorias realizadas</t>
  </si>
  <si>
    <t>Realizar una Convocatoria:  Linea de gestión de emprendimiento a artistas</t>
  </si>
  <si>
    <t>No. De proyectos apoyados a través de la convocatoria</t>
  </si>
  <si>
    <t>Realizar convocatoria de estimulo :  Actividades orientadas a temas de inclusión social</t>
  </si>
  <si>
    <t>N° de publicaciones  realizadas</t>
  </si>
  <si>
    <t xml:space="preserve">Preparó: </t>
  </si>
  <si>
    <t>Wilfredo Padilla</t>
  </si>
  <si>
    <t>Apoyo pLaneación</t>
  </si>
  <si>
    <t>Revisó:</t>
  </si>
  <si>
    <t>Viviana Londoño Moreno</t>
  </si>
  <si>
    <t>Asesor de Planeación</t>
  </si>
  <si>
    <t>META PRODUCTO 2019</t>
  </si>
  <si>
    <t>CODIGO DEL PROYECTO</t>
  </si>
  <si>
    <t xml:space="preserve">ACTIVIDADES DEL PROYECTO </t>
  </si>
  <si>
    <t>VALOR A 2019</t>
  </si>
  <si>
    <t>NOMBRE DEL PROYECTO INSCRITO EN EL BANCO DE PROYECTOS</t>
  </si>
  <si>
    <t>SUPERAR LA DESIGUALDAD</t>
  </si>
  <si>
    <t>CARTAGENA INCLUYENTE</t>
  </si>
  <si>
    <t>CARTAGENA ESCENARIO NATURAL PARA EL ARTE LA CULTURA Y EL PATRIMONIO</t>
  </si>
  <si>
    <t># de Personas impactadas por actividades culturales trabajadas desde un enfoque poblacional para fortalecer la interculturalidad, 30% de la linea base tomada en 2016.</t>
  </si>
  <si>
    <t>Patrimonio materia e inmaterial</t>
  </si>
  <si>
    <t>Aumentar a 40 el número de Acciones de protección y salvaguarda del patrimonio cultural a la población a impactar</t>
  </si>
  <si>
    <t>PATRIMONIO MATERIAL: Realizar una agenda cultural  y academica mes del Patrimonio</t>
  </si>
  <si>
    <t>N° de celebraciones realizadas</t>
  </si>
  <si>
    <t>PATRIMONIO MATERIAL: Realizar una agenda academica en torno al  Patrimonio Cultural  material</t>
  </si>
  <si>
    <t>Nº de actividades academicas realizadas</t>
  </si>
  <si>
    <t>PATRIMONIO MATERIAL:  Realizar una Campaña de apropiación de la normtividad del patrimonio en las intervenciones y afectaciones de nuestro patrimonio material " Hagamoslo bien por el patrimonio"</t>
  </si>
  <si>
    <t>Nº de campañas realizadas</t>
  </si>
  <si>
    <t>PATRIMONIO MATERIAL:  Formar,  informar sobre la normatividad en torno al  patrimonio mueble e inmueble del centro historíco y su área de influencia</t>
  </si>
  <si>
    <t xml:space="preserve">Nº de personas informadas </t>
  </si>
  <si>
    <t>Multas y sanciones  Rendimientos financieros</t>
  </si>
  <si>
    <t>PATRIMONIO MATERIAL: Realizar  Control y verificación de los  Bienes Inmuebles del Centro Histórico de Cartagena, Periferia Histórica y Área de Influencia: Diagnosticos, sanciones, seguimiento a intervenciones y fachadas.</t>
  </si>
  <si>
    <t>N° de Bienes Controlados</t>
  </si>
  <si>
    <t>PATRIMONIO MATERIAL: Estudiar y evaluar  los proyectos y propuestas de intervención presentados ante la division de patrimonio del IPCC  del Cómite Técnico de Patrimonio</t>
  </si>
  <si>
    <t>% de proyectos evaluados</t>
  </si>
  <si>
    <t>PATRIMONIO INMATERIAL, FESTEJOS PATRIIMONIALES: Fortalecer el patrimonio  gastronómico cartagenero a través de la realización de: Festival del Frito, Festival del Dulce y Festival del Pastel.</t>
  </si>
  <si>
    <t>Tres acciones de fortalecimiento</t>
  </si>
  <si>
    <t xml:space="preserve">PATRIMONIO INMATERIAL, FESTEJOS PATRIIMONIALES: Realización agenda cultural en el marco de  la Celebración de las fiestas de  la Candelaria </t>
  </si>
  <si>
    <t>N° acciones desarralladas entorno al patrimonio cultural</t>
  </si>
  <si>
    <t xml:space="preserve">PATRIMONIO INMATERIAL, FESTEJOS PATRIIMONIALES: Realizar  agenda cultural para la Celebración del Cumpleaños de Cartagena. </t>
  </si>
  <si>
    <t>Realizar Agenda cultural de Conmemoración del "Sitio de cartagena"</t>
  </si>
  <si>
    <t>N° de conmemoraciones realizadas</t>
  </si>
  <si>
    <t>Promocionar  los eventos  cartageneros como productos culturales y turisticos en la feria Anato</t>
  </si>
  <si>
    <t>N° de promociones realizadas</t>
  </si>
  <si>
    <t>PATRIMONIO INMATERIAL, FIESTAS DE INDEPENDENCIA: Formular EL Plan Especial de Salvaguarda de las Fiestas de la Independencia.</t>
  </si>
  <si>
    <t>N° de documentos presentados</t>
  </si>
  <si>
    <t>PATRIMONIO INMATERIAL, FIESTAS DE INDEPENDENCIA: Realizar lanzamiento y  campaña de promoción de las Fiestas de Independencia a nivel local y Nacional e internacional.</t>
  </si>
  <si>
    <t>N° de campañas realizadas</t>
  </si>
  <si>
    <t xml:space="preserve">PATRIMONIO INMATERIAL, FIESTAS DE INDEPENDENCIA:  Realizar  una agenda de pre fiestas y Fiestas de Independencia incluyentes, multiculturales y diversos. </t>
  </si>
  <si>
    <t>N° de agendas realizadas</t>
  </si>
  <si>
    <t>PATRIMONIO INMATERIAL, FIESTAS DE INDEPENDENCIA: Desarrollar una agenda de actividades civicas y culturales  con las candidatas al Reinado de la Independencia 2017.</t>
  </si>
  <si>
    <t>N° de actividades realizadas</t>
  </si>
  <si>
    <t>Realizar una Estrategia de promoción de las fiestas de Independencia(Convocatoria marca, evento socializacion y brochure, material pop)</t>
  </si>
  <si>
    <t>PATRIMONIO INMATERIAL, FIESTAS DE INDEPENDENCIA: Realizar un proceso de pedagogía festiva en Instituciones educativas y empresas</t>
  </si>
  <si>
    <t xml:space="preserve">N° de estrategias </t>
  </si>
  <si>
    <t>N° de reinados</t>
  </si>
  <si>
    <t>CONTEXTOS POBLACIONALES:  Realizar una agenda cultural en el marco de la "Herencia africana"</t>
  </si>
  <si>
    <t>Nº de agendas realizadas</t>
  </si>
  <si>
    <t>CONTEXTOS POBLACIONALES: Vincular personas  a través de proceso de formación artística y formación de públicos como funciones, talleres y capacitaciones en temas de artes pláscticas, visuales, música, danza, teatro y literatura.</t>
  </si>
  <si>
    <t>No. Personas  vinculadas</t>
  </si>
  <si>
    <t>CONTEXTOS POBLACIONALES: Realizar una  Agenda cultural en la zonas rurales distritales</t>
  </si>
  <si>
    <t>Realizar un Inventario y valoración de las manifestaciones patrimonio Inmaterial del Distrito de Cartagena</t>
  </si>
  <si>
    <t>N ° de censos realizados</t>
  </si>
  <si>
    <t xml:space="preserve">Fomento al arte y cultura para la vida y la paz
Definición:  Fomentar la cultura, es decir, propiciar un desarrollo positivo en las prácticas artísticas y culturales de la ciudad, acompañando la labor de las entidades culturales, de los gestores y creadores culturales, propendiendo por el fortalecimiento de estrategias artísticas, valoración social de la cultura y  la formación de públicos en el Distrito de Cartagena. 
</t>
  </si>
  <si>
    <t>Aumentar en un 100% los procesos de formación artística y de circulación para la profesionalización de los artistas y agentes culturales</t>
  </si>
  <si>
    <t>Leer para crecer</t>
  </si>
  <si>
    <t>60 Programaciones realizadas para que los cartageneros vinulen la lectura y escritura a su vida cotidiana.</t>
  </si>
  <si>
    <t xml:space="preserve">Atender a  usuarios  en la red Distrital de Bibliotecas públicas  del Distrito de Cartagena </t>
  </si>
  <si>
    <t>N° de personas atendidas (200.000)</t>
  </si>
  <si>
    <t>LEER PARA CRECER: Conformar clubes de lectura.</t>
  </si>
  <si>
    <t xml:space="preserve"> N° de clubes de lectura conformados</t>
  </si>
  <si>
    <t>LEER PARA CRECER: Realización de talleres artisticos y culturales.</t>
  </si>
  <si>
    <t>N° de talleres realizados</t>
  </si>
  <si>
    <t>LEER PARA CRECER: Formular y apoyar Agenda de actividades  de fechas especiales (día de la mujer, de la Tierra, idioma, etc).</t>
  </si>
  <si>
    <t>N° de  actividades realizadas 15*16=240</t>
  </si>
  <si>
    <t>LEER PARA CRECER: Realizar  cine-foros en la red de bibliotecas públicas y Centros Culturales del Distrito.</t>
  </si>
  <si>
    <t xml:space="preserve">N° de cine-foros realizados </t>
  </si>
  <si>
    <t>LEER PARA CRECER: Prestar servicios de extensión comunitaria o actividades itinerantes en el marco de Cultura en mi barrio</t>
  </si>
  <si>
    <t xml:space="preserve">N° de programaciones realizadas </t>
  </si>
  <si>
    <t>LEER PARA CRECER: Dotar la Megabiblioteca Pie de la Popa</t>
  </si>
  <si>
    <t>N° de dotaciones realizadas</t>
  </si>
  <si>
    <t>Catalogación Colecciones bibliográficas.</t>
  </si>
  <si>
    <t>Nº: de colecciones catalogadas.</t>
  </si>
  <si>
    <t>Encuentro distrital de bibliotecarios</t>
  </si>
  <si>
    <t>Nº. De encuentros distritales realizados</t>
  </si>
  <si>
    <t xml:space="preserve">Fortalecer  una agenda cultural tendiente a crear procesos de formación, circulación, articulación entre la oferta y demanda, con miras a crear circuitos culturales que propendan por la formación depúblicos y el desarrollo de la economía naranja, brindando un sano espacimiento a los visitantes y habitantes del Distrito.  </t>
  </si>
  <si>
    <t>No. De Actividades realizadas</t>
  </si>
  <si>
    <t>Nº de artistas apoyados</t>
  </si>
  <si>
    <t>Realiazar procesos de Mantenimiento a la infraestructura de las bibliotecas públicas y centros culturales: Centro Cultural las Palmeras,  BiblioParque de San Francisco, Biblioteca pública de la Boquilla, Biblioteca de Tierra Baja</t>
  </si>
  <si>
    <t>N° de bibliotecas intervenidas</t>
  </si>
  <si>
    <t xml:space="preserve">TEATRO ADOLFO MEJIA: Apoyar la realización de la Agenda Cultural y comercial del Teatro Adolfo Mejía.  </t>
  </si>
  <si>
    <t>Venta de servicios TAM</t>
  </si>
  <si>
    <t>Plan Ejecutado</t>
  </si>
  <si>
    <t>N° de inventarios realizados</t>
  </si>
  <si>
    <t xml:space="preserve">Aumentar en un 300% los procesos de formación artística y de circulación para la profesionalización de los artistas y agentes culturales. </t>
  </si>
  <si>
    <t>Economía cultural y creativa</t>
  </si>
  <si>
    <t>Aumentar a 3 los procesos dirigidos al fortalecimiento de los emprendimientos creativos y culturales</t>
  </si>
  <si>
    <t>Nº de procesos apoyados</t>
  </si>
  <si>
    <t>Aumentar en un 100% el número de estrategias para el fortalecimiento de la institucionalidad cultural y la participación ciudadana.</t>
  </si>
  <si>
    <t>Hagamoslo bien, institucionalidad cultural pública</t>
  </si>
  <si>
    <t>Implementar 2 Procesos dirigidos a fortalecer la institucionalidad cultural pública</t>
  </si>
  <si>
    <t>N° de estrategias realizadas</t>
  </si>
  <si>
    <t>Sistema Distrital de Cultura</t>
  </si>
  <si>
    <t>Mantener en funcionamiento los sistemas distritales de cultura</t>
  </si>
  <si>
    <t xml:space="preserve">Apoyar la realización de sesiones del Consejo Distrital de Cultura de Cartagena. </t>
  </si>
  <si>
    <t>Nº de  sesiones realizadas</t>
  </si>
  <si>
    <t xml:space="preserve">Apoyar la celebración de los dias conmemorativos de las areas artisticas (dia de la musica,danza, teatro,artes plasticas, dia del artesano.)  </t>
  </si>
  <si>
    <t>ICLD                                       Estampilla procultura</t>
  </si>
  <si>
    <t xml:space="preserve">Apoyar la Realización de un Encuentro cultural poblacional </t>
  </si>
  <si>
    <t>Nº de encuentros  realizados</t>
  </si>
  <si>
    <t>N° de artistas vinculados</t>
  </si>
  <si>
    <t>FORMACIÓN EN GESTIÓN CULTURAL</t>
  </si>
  <si>
    <t>Desarrollar 3 procesos de formación cultural dirigido a agentes culturales</t>
  </si>
  <si>
    <t>Apoyar un Proceso de formacion a Consejeros y gestores culturales</t>
  </si>
  <si>
    <t>N° de procesos  realizados</t>
  </si>
  <si>
    <t>Sistema de información en cultura</t>
  </si>
  <si>
    <t>1 Sistema de información cultural distrital</t>
  </si>
  <si>
    <t>Continuar el sistema de información cultural</t>
  </si>
  <si>
    <t>N de sistemas de información creados</t>
  </si>
  <si>
    <t>Cartagena escenario para las  artes</t>
  </si>
  <si>
    <t>N° de agendas realizadas/agendas programadas</t>
  </si>
  <si>
    <t>Nº de actividades academicas realizadas/actividades programadas</t>
  </si>
  <si>
    <t>Nº de campañas realizadas/campañas programadas</t>
  </si>
  <si>
    <t>N° proyectos apoyados/proyectos programados</t>
  </si>
  <si>
    <t>Nº de personas informadas/personas programadas</t>
  </si>
  <si>
    <t>N° de Bienes Controlados/bienes programados</t>
  </si>
  <si>
    <t>Nº de proyectos evaluados/proyectos programados</t>
  </si>
  <si>
    <t>Tres acciones de fortalecimiento realizadas/acciones de fortalecimiento programadas</t>
  </si>
  <si>
    <t>N° de celebraciones realizadas/celebraciones programadas</t>
  </si>
  <si>
    <t>N° de conmemoraciones realizadas/conmemoraciones programadas</t>
  </si>
  <si>
    <t>N° de promociones realizadas/promociones realizadas</t>
  </si>
  <si>
    <t>N° de documentos presentados/documentos programados</t>
  </si>
  <si>
    <t>N° de campañas realizadas/campañas programadas</t>
  </si>
  <si>
    <t>N° de procesos fortalecidos/procesos programados</t>
  </si>
  <si>
    <t>N° de actividades realizadas/ actividades programadas</t>
  </si>
  <si>
    <t>Nº de convocatorias realizadas/ convocatorias programadas</t>
  </si>
  <si>
    <t>Nº de estrategías  realizadas/estrategias programadas</t>
  </si>
  <si>
    <t>N° de procesos realizados/procesos programados</t>
  </si>
  <si>
    <t>N° de reinados/ reinados programados</t>
  </si>
  <si>
    <t>Nº de convocatorias realizada/convocatorias programadas</t>
  </si>
  <si>
    <t>Nº de agendas realizadas/agendas programadas</t>
  </si>
  <si>
    <t>No. Personas  vinculadas/personas programadas</t>
  </si>
  <si>
    <t>N° de convocatorias realizadas/convocatorias programadas</t>
  </si>
  <si>
    <t>N ° de inventarios realizados/inventarios programados</t>
  </si>
  <si>
    <t>N° de personas atendidas /personas programadas</t>
  </si>
  <si>
    <t xml:space="preserve"> N° de clubes de lectura conformados/ clubes programados</t>
  </si>
  <si>
    <t>N° de talleres realizados/talleres programados</t>
  </si>
  <si>
    <t xml:space="preserve">N° de  actividades realizadas/ actividades programadas </t>
  </si>
  <si>
    <t xml:space="preserve">N° de cine-foros realizados/cines programados </t>
  </si>
  <si>
    <t>N° de programaciones realizadas/programaciones programadas</t>
  </si>
  <si>
    <t>N° de dotaciones realizadas/dotaciones programadas</t>
  </si>
  <si>
    <t>Nº: de colecciones catalogadas/colecciones programadas</t>
  </si>
  <si>
    <t>Nº. De encuentros distritales realizados/encuentros programados</t>
  </si>
  <si>
    <t>No. Becas otorgadas/becas programadas</t>
  </si>
  <si>
    <t>No. De Actividades realizadas/actividades programadas</t>
  </si>
  <si>
    <t>No de proyectos apoyados/proyectos programados</t>
  </si>
  <si>
    <t>Nº de artistas apoyados/artistas programados</t>
  </si>
  <si>
    <t>N° de bibliotecas intervenidas/bibliotecas programadas</t>
  </si>
  <si>
    <t>Nº de planes  Ejecutado/planes programados</t>
  </si>
  <si>
    <t>Nº de procesos apoyados/procesos programados</t>
  </si>
  <si>
    <t>No. De proyectos apoyados a través de la convocatoria/proyectos programados</t>
  </si>
  <si>
    <t>Nº de  sesiones realizadas/sesiones programadas</t>
  </si>
  <si>
    <t>N° de convocatorias   realizadas/convcocatorias programadas</t>
  </si>
  <si>
    <t>Nº de encuentros  realizados/encuentros programados</t>
  </si>
  <si>
    <t>N° de procesos  realizados/procesos programados</t>
  </si>
  <si>
    <t>N de sistemas de información funcionando/sistemas programados</t>
  </si>
  <si>
    <t>PATRIMONIO INMATERIAL, FIESTAS DE INDEPENDENCIA: Realizar el Reinado de la Independencia 2019.</t>
  </si>
  <si>
    <t>2018-130010-243</t>
  </si>
  <si>
    <t>2018-130010-241</t>
  </si>
  <si>
    <t>2018-130010-242</t>
  </si>
  <si>
    <t>2018-130010-244</t>
  </si>
  <si>
    <t>319.500 Personas impactadas por actividades culturales trabajadas desde un enfoque poblacional para fortalecer la interculturalidad.</t>
  </si>
  <si>
    <t>6 Procesos de patrimonio cultural que buscan preservar la memoria comunicados y difundidos</t>
  </si>
  <si>
    <t>Apoyar la circulación de artistas a nivel local, nacional e internacional</t>
  </si>
  <si>
    <t>ADMINISTRACIÓN DE BIENES MUEBLES E INMUEBLES DEL PATRIMONIO CULTURAL: Realizar mantenimiento a los BIC de la ciudad</t>
  </si>
  <si>
    <t>N° de mantenimientos realizados</t>
  </si>
  <si>
    <t>N° de mantenimientos realizados/mantenimientos programados</t>
  </si>
  <si>
    <t>TEATRO ADOLFO MEJIA: Ejecutar el Plan de Mantenimiento  del Teatro Adolfo Mejía .</t>
  </si>
  <si>
    <t>N° de escenarios intervenidos</t>
  </si>
  <si>
    <t>ICLD                     Estampilla procultura</t>
  </si>
  <si>
    <t>Apoyar procesos de emprendimiento cultural y creativo</t>
  </si>
  <si>
    <t>Plan Institucional de archivo de la entidad</t>
  </si>
  <si>
    <t>Plan Anual de Adquisiciones</t>
  </si>
  <si>
    <t>Plan Anual de vacantes</t>
  </si>
  <si>
    <t>Plan de Previsión de recursos humanos</t>
  </si>
  <si>
    <t>Plan Estratégico de Talento Humano</t>
  </si>
  <si>
    <t>Plan de Incentivos institucionales</t>
  </si>
  <si>
    <t>Plan de Trabajo Anual en Seguridad y Salud en el Trabajo</t>
  </si>
  <si>
    <t>Plan Anticorrupción y de atención al Ciudadno</t>
  </si>
  <si>
    <t>Plan Estratégico de Tecnología de la Información y las Comunicaciones</t>
  </si>
  <si>
    <t>Plan de Tratamiento de riesgos de Seguridad y Privacidad de la Información</t>
  </si>
  <si>
    <t>Plan de Seguridad y privacidad de la Información</t>
  </si>
  <si>
    <t>N° de planes  realizados</t>
  </si>
  <si>
    <t xml:space="preserve">Apoyar la realización de un encuentro de consejeros </t>
  </si>
  <si>
    <t>Alfonso Cabrera</t>
  </si>
  <si>
    <t>Nilda Melendez</t>
  </si>
  <si>
    <t>Margoht Castro</t>
  </si>
  <si>
    <t>TOTAL PRESUPUESTO DE INVERSIÓN 2019</t>
  </si>
  <si>
    <t>ACTIVIDAD</t>
  </si>
  <si>
    <t xml:space="preserve">Fortalecer  una agenda cultural tendiente a crear procesos de formación, circulación, articulación </t>
  </si>
  <si>
    <t>PLAN DE ACCIÓN AÑO 2019</t>
  </si>
  <si>
    <t>FORTALECIMIENTO A LA ECONOMIA CULTURAL Y CREATIVA PARA GESTORES Y ACTORES CULTURALES CARTAGENA</t>
  </si>
  <si>
    <t>PROTECCIÓN DIFUSIÓN Y SALVAGUARDA DEL PATRIMONIO, LA IDENTIDAD Y LA MEMORIA DE CARTAGENA DE INDIAS CARTAGENA</t>
  </si>
  <si>
    <t>FORTALECIMIENTO AL ARTE Y LA CULTURA PARA LA VIDA Y LA PAZ EN CARTAGENA DE INDIAS CARTAGENA</t>
  </si>
  <si>
    <t>FORTALECIMIENTO A LA INSTITUCIONALIDAD CULTURAL Y LA PARTICIPACIÓN CIUDADANA CARTAGENA</t>
  </si>
  <si>
    <t xml:space="preserve">Economía cultural y creativa
Definición: Promover y fortalacer el emprendimiento creativo y cultural, propiciando la formación, formalización y circulación de las empresas culturales,  los productos y servicios creativos y encadenamientos productivos con otros sectores de la economía, con miras a un desarrollo social y económico donde los artistas se conviertan en gestores de iniciativas competivitivas, innovadoras y sostenibles.  </t>
  </si>
  <si>
    <t>Patrimonio, identidad y Memoria</t>
  </si>
  <si>
    <t>Programa Fortalecer la Institucionalidad Cultural y la Participación Ciudadana</t>
  </si>
  <si>
    <t xml:space="preserve"> PLAN DE ACCION INSTITUTO DE PATRIMONIO Y CULTURA DE CARTAGENA AÑO 2019</t>
  </si>
  <si>
    <t>INVERSIÓN POR PROGRAMA</t>
  </si>
  <si>
    <t>HONORARIOS CONTRATISTAS</t>
  </si>
  <si>
    <t>RECURSOS PROYECTOS</t>
  </si>
  <si>
    <t>PRESUPUESTO 2019</t>
  </si>
  <si>
    <t>PRESUPUESTO  2019</t>
  </si>
  <si>
    <t>PROYECCIÓN DE CONTRATOS DE PRESTACIÓN DE SERVICIOS DEL IPCC AÑO 2019</t>
  </si>
  <si>
    <t>AREA</t>
  </si>
  <si>
    <t>PROCESO A CARGO</t>
  </si>
  <si>
    <t>CONTRATISTA</t>
  </si>
  <si>
    <t>N. CONTRATO</t>
  </si>
  <si>
    <t>VALOR DE LOS HONORARIOS MENSUALES</t>
  </si>
  <si>
    <t>N. MESES</t>
  </si>
  <si>
    <t>PROYECCIÓN 2019</t>
  </si>
  <si>
    <t>RECURSOS /PROGRAMAS 2019</t>
  </si>
  <si>
    <t>CULTURA- BIBLIOTECA</t>
  </si>
  <si>
    <t>COORDINADOR</t>
  </si>
  <si>
    <t>CENTO CULTURAL ALBERTO ARAUJO MERLANO</t>
  </si>
  <si>
    <t>FORTALECIMIENTO AL ARTE LA CULTURA LA VIDA Y LA PAZ (LEER PARA CRECER)</t>
  </si>
  <si>
    <t>BIBLIOTECA JUAN DE DIOS AMADOR</t>
  </si>
  <si>
    <t>BIBLIOTECA JORGE ARTEL</t>
  </si>
  <si>
    <t>CENTRO CULTURAL JUAN JOSE NIETO</t>
  </si>
  <si>
    <t>CENTRO CULTURAL LAS PALMERAS</t>
  </si>
  <si>
    <t>BIBLIOTECA POZON</t>
  </si>
  <si>
    <t>BIBLIOTECA BICENTENARIO</t>
  </si>
  <si>
    <t>BIBLIOTECA PUNTILLA</t>
  </si>
  <si>
    <t>BIBLIOTECA FREDONIA</t>
  </si>
  <si>
    <t>BIBLIOPARQUE SAN FRANCISCO</t>
  </si>
  <si>
    <t>BIBLIOTECA BOQUILLA</t>
  </si>
  <si>
    <t>BIBLIOTECA MANZANILLO</t>
  </si>
  <si>
    <t>BIBLIOTECA TIERRA BAJA</t>
  </si>
  <si>
    <t>BIBLIOTECA PONTEZUELA</t>
  </si>
  <si>
    <t>BIBLIOTECA BAYUNCA</t>
  </si>
  <si>
    <t>BIBLIOTECA PASA CABALLOS</t>
  </si>
  <si>
    <t>BIBLIOTECA CHILE</t>
  </si>
  <si>
    <t>BIBLIOTECA PUNTA CANOA</t>
  </si>
  <si>
    <t>FORTALECIMIENTO AL ARTE LA CULTURA LA VIDA Y LA PAZ : SGP - Propósito General - Cultura</t>
  </si>
  <si>
    <t>ASISTENTE DE SISTEMAS RED DISTRITAL BIBLIOTEC</t>
  </si>
  <si>
    <t>ASISTENTE DE COORDINACIÓN RED BIBLIOTECAS</t>
  </si>
  <si>
    <t>APOYOS</t>
  </si>
  <si>
    <t>MANTENIMIENTO</t>
  </si>
  <si>
    <t>VIGILANTE</t>
  </si>
  <si>
    <t>PROMOTOR DE LECTURA</t>
  </si>
  <si>
    <t>FABIO GALLO</t>
  </si>
  <si>
    <t>CREACIÓN ARTISTICA</t>
  </si>
  <si>
    <t>LUZ VANESA ARAUJO</t>
  </si>
  <si>
    <t>LAURA PUELLO</t>
  </si>
  <si>
    <t>JURÍDICA</t>
  </si>
  <si>
    <t>ABOGADA</t>
  </si>
  <si>
    <t>JOHANA ANAYA</t>
  </si>
  <si>
    <t>REMUNERACIÓN DE SERVICIOS TÉCNICOS</t>
  </si>
  <si>
    <t>LIRIS MÚNERA</t>
  </si>
  <si>
    <t>JOHANA CHARTUNI</t>
  </si>
  <si>
    <t>NELLYS MORALES</t>
  </si>
  <si>
    <t>IVON MARRUGO</t>
  </si>
  <si>
    <t>VICTOR PÈREZ</t>
  </si>
  <si>
    <t>ECONOMÍA CULTURAL Y CREATIVA</t>
  </si>
  <si>
    <t>KATHERINE MONTERROZA</t>
  </si>
  <si>
    <t>EDGAR ZÚÑIGA</t>
  </si>
  <si>
    <t>KEYLA RODRÍGUEZ</t>
  </si>
  <si>
    <t>SISTEMAS DISTRITAL DE CULTURA</t>
  </si>
  <si>
    <t>BERÒNICA MARIN</t>
  </si>
  <si>
    <t>VANESA JIMENEZ</t>
  </si>
  <si>
    <t>VANESA CARRASCAL</t>
  </si>
  <si>
    <t>ESTUDIOS DEL SECTOR</t>
  </si>
  <si>
    <t xml:space="preserve"> CARMEN VILLEGAS</t>
  </si>
  <si>
    <t>ADMINISTRATIVO</t>
  </si>
  <si>
    <t>ASISTENTE DE CONTABILIDAD</t>
  </si>
  <si>
    <t>CARLOS</t>
  </si>
  <si>
    <t>ASESOR DE PROCESOS</t>
  </si>
  <si>
    <t>MANEJO DEL SISTEMA FINANCIERO</t>
  </si>
  <si>
    <t>INGENIERO DE SISTEMAS</t>
  </si>
  <si>
    <t>GUILLERMO HENRIQUEZ</t>
  </si>
  <si>
    <t>TECNICA DE TESORERÍA</t>
  </si>
  <si>
    <t>CAROLINA ELLES</t>
  </si>
  <si>
    <t>ASISTENTE DE DIRECCIÓN</t>
  </si>
  <si>
    <t>NEREIDA PÉREZ</t>
  </si>
  <si>
    <t>ASISTENTE DIVISIÓN ADMINISTRATIVA</t>
  </si>
  <si>
    <t>ANA SORAIDA</t>
  </si>
  <si>
    <t>ASESOR EXTERNO PLANEACIÓN</t>
  </si>
  <si>
    <t>VIVIANA LONDOÑO MORENO</t>
  </si>
  <si>
    <t>ASESOR DE GESTIÓN DE APOYO PLANEACIÓN (PROCESOS TECNICOS PLANEACIÓN-INTRECTUA NIVEL CENTRAL)</t>
  </si>
  <si>
    <t>WILFREDO PADILLA</t>
  </si>
  <si>
    <t>ASESOR DE GESTIÓN DE APOYO PLANEACIÓN (CONVOCATORIAS)</t>
  </si>
  <si>
    <t>MELLISA RUIZ</t>
  </si>
  <si>
    <t>RECEPCIONISTA</t>
  </si>
  <si>
    <t>RYURLEIDIS</t>
  </si>
  <si>
    <t>APOYO EN MANTENIMIENTO</t>
  </si>
  <si>
    <t>MARTIN</t>
  </si>
  <si>
    <t>APOYO EN ASEO</t>
  </si>
  <si>
    <t>MAYO, TANIA Y ZAMIRA</t>
  </si>
  <si>
    <t>VIGILANTES</t>
  </si>
  <si>
    <t>ASESOR EXTERNO - TALENTO HUMANO</t>
  </si>
  <si>
    <t>ADALID VENTURA</t>
  </si>
  <si>
    <t>FEJE</t>
  </si>
  <si>
    <t>SALUD OCUPACIONAL</t>
  </si>
  <si>
    <t>ASESOR EXTERNO- CONTROL INTERNO</t>
  </si>
  <si>
    <t>ELIABETH DIAZ GRANADOS</t>
  </si>
  <si>
    <t>ARCHIVO</t>
  </si>
  <si>
    <t>MARY LUZ MARTINES</t>
  </si>
  <si>
    <t>ASISTENTE DE ARCHIVO</t>
  </si>
  <si>
    <t>MENSAJERO</t>
  </si>
  <si>
    <t xml:space="preserve">LUIS CARLOS </t>
  </si>
  <si>
    <t>PATRIMONIO</t>
  </si>
  <si>
    <t>ARQUITECTO</t>
  </si>
  <si>
    <t>JACOBO ANAYA</t>
  </si>
  <si>
    <t>PATRIMONIO MATERIAL</t>
  </si>
  <si>
    <t>ROSA OSORIO</t>
  </si>
  <si>
    <t>CARMEN LAMBIS</t>
  </si>
  <si>
    <t>LUZ MERCEDEZ CIMARRA</t>
  </si>
  <si>
    <t>ARIEL CAMARGO</t>
  </si>
  <si>
    <t>FELIPE MARTÍNEZ</t>
  </si>
  <si>
    <t>HUGO BUSTILLO</t>
  </si>
  <si>
    <t>FORTALECIMIENTO DEL ARTE LA CULTURA PARA LA VIDA : MANTENIMIENTO ESCENARIO PARA LAS ARTES</t>
  </si>
  <si>
    <t>INGENIERO: PROYECTOS DE INFRAESTRUCTURA</t>
  </si>
  <si>
    <t>DAVID TORRE NEGRA</t>
  </si>
  <si>
    <t>ABOGADO</t>
  </si>
  <si>
    <t>BOISE TORRES ZÚÑIGA</t>
  </si>
  <si>
    <t>TECNICOS PARA VISITA DE INSPECCIÓN</t>
  </si>
  <si>
    <t>HORACIO ACEVEDO</t>
  </si>
  <si>
    <t>LUIS ARROYO ROCHA</t>
  </si>
  <si>
    <t>JULIO PATRON SOTO</t>
  </si>
  <si>
    <t>FEDERICO BUILDING CATALÁN</t>
  </si>
  <si>
    <t>DANIEL PEREA</t>
  </si>
  <si>
    <t>ASISTENTE</t>
  </si>
  <si>
    <t>ASISTENTE: KATHERINE GUERRERO</t>
  </si>
  <si>
    <t>COMUNICADORA</t>
  </si>
  <si>
    <t>MARÍA ALEJANDRA ANZUATEGUI</t>
  </si>
  <si>
    <t xml:space="preserve"> KAROL BUSTAMANTE</t>
  </si>
  <si>
    <t>FORTALECIMIENTO DEL ARTE LA CULTURA PARA LA VIDA : ADMINISTRACIÓN DE BIENES E INMUEBLES DEL PATRIMONIO CULTURAL</t>
  </si>
  <si>
    <t>PLAZA DE TORO(MANTENIMIENTO)</t>
  </si>
  <si>
    <t>SERVICIOS GENERALES Y VIGILANCIA</t>
  </si>
  <si>
    <t>PLAZA DE TORO(SERVICIOS GENERALES Y VIGILANCIA)</t>
  </si>
  <si>
    <t>MANEJO DE DRON</t>
  </si>
  <si>
    <t>OSWALDO BADILLO</t>
  </si>
  <si>
    <t>ESTHER MARÍA PAYARES</t>
  </si>
  <si>
    <t>LUZ MERCEDES SIMARRA NAVARRO</t>
  </si>
  <si>
    <t>CARMEN LAMBIS FERRER</t>
  </si>
  <si>
    <t>ARIEL CAMARGO  VALDIRIS</t>
  </si>
  <si>
    <t>FELIPE MARTINEZ THERAN</t>
  </si>
  <si>
    <t>FABRIZIO MILANO</t>
  </si>
  <si>
    <t>COMUNICACIONES</t>
  </si>
  <si>
    <t>REDES SOCIALES Y ESTRATEGIA DE MARKETING Y CREATIVA</t>
  </si>
  <si>
    <t>VLADIMIR RODRÍGUEZ</t>
  </si>
  <si>
    <t>PATRIMONIO IDENTIDAD Y MEMORIA (PATRIMONIO MATERIAL)</t>
  </si>
  <si>
    <t>PRENSA Y MEDIOS</t>
  </si>
  <si>
    <t>AYDA POLO</t>
  </si>
  <si>
    <t>PATRIMONIO INMATERIAL FIESTAS DE INDEPENDENCIA</t>
  </si>
  <si>
    <t>COMUNICACIONES Y ENLACE ENTRE LA RED DE BIBLIOTECAS Y TEATRO ADOLFO MEJÍA- SE PASÓ A CULTURA</t>
  </si>
  <si>
    <t>MARIANA CASTELAR</t>
  </si>
  <si>
    <t>ASESOR DE COMUNICACIÓN ESTRATÉGICA INTERNA Y EXTERNA</t>
  </si>
  <si>
    <t>KARINA MARTELO</t>
  </si>
  <si>
    <t>DISEÑADOR</t>
  </si>
  <si>
    <t xml:space="preserve">ANDRES </t>
  </si>
  <si>
    <t>REPORTERO GRÁFICO</t>
  </si>
  <si>
    <t>CESAR ALANDETE Y POR DEFINIR EL SEGUNDO</t>
  </si>
  <si>
    <t>REPORTERO AUDIOVISUAL</t>
  </si>
  <si>
    <t>AMILKAR FREYLE BARRIOS</t>
  </si>
  <si>
    <t>DAIS HERNANDEZ</t>
  </si>
  <si>
    <t xml:space="preserve">DISEÑADOR </t>
  </si>
  <si>
    <t>DARIO</t>
  </si>
  <si>
    <t>CULTURA</t>
  </si>
  <si>
    <t>CARMEN ANA CSSERES HENRY</t>
  </si>
  <si>
    <t>ANYELINA CASATI DE LA BARRERA</t>
  </si>
  <si>
    <t>SHEYLA PERIÑAN GONZALEZ</t>
  </si>
  <si>
    <t>JUAN MOUTHON BATISTA</t>
  </si>
  <si>
    <t>LUIS FERNANDO CABRALES</t>
  </si>
  <si>
    <t>AVIDIS GARCIA BETTIN</t>
  </si>
  <si>
    <t>CARLOS RAMOS PEREZ</t>
  </si>
  <si>
    <t>PATRIMONIO INMATERIAL FESTEJOS PATRIMONIALES</t>
  </si>
  <si>
    <t>MARINA BARRIOS CARRASQUILLA</t>
  </si>
  <si>
    <t>GINA ACEVEDO PORRAS</t>
  </si>
  <si>
    <t>KELLY BONILLA BALDIRIS</t>
  </si>
  <si>
    <t>LUIS ALFONSO PEREZ LOPEZ</t>
  </si>
  <si>
    <t>BELMIR CARABALLO DIAZ</t>
  </si>
  <si>
    <t>ZILLATH ESCAMILLA MARRUGO</t>
  </si>
  <si>
    <t>FORTALECIMIENTO AL ARTE LA CULTURA LA VIDA Y LA PAZ (CREACIÓN ARTISTICA)</t>
  </si>
  <si>
    <t>GERALDO SALCEDO CANO</t>
  </si>
  <si>
    <t>NEMECIO BERRIO GUERRERO</t>
  </si>
  <si>
    <t>LUIS CARLOS BETANCUR JULIO</t>
  </si>
  <si>
    <t>JOHELIS CAROLINA RIOS CORRERA</t>
  </si>
  <si>
    <t>NORELA ELENA PRADA ORTEGA</t>
  </si>
  <si>
    <t>ANGELICA ACUÑA URBINA</t>
  </si>
  <si>
    <t>TEATRO ADOLFO MEJÍA</t>
  </si>
  <si>
    <t>EDGAR GREGORIO AVILAN DIAZ</t>
  </si>
  <si>
    <t>XIOMARA ROSA CASTRO GUERRERO</t>
  </si>
  <si>
    <t>DEANY NIEVES MARMOL</t>
  </si>
  <si>
    <t>WARNER MONTERROSA CUADRADO</t>
  </si>
  <si>
    <t>LORAINE YOLAINE ARRIETA ALVAREZ</t>
  </si>
  <si>
    <t>AGUSTIN GOMEZ JIMENEZ</t>
  </si>
  <si>
    <t>ORLANDO GOMEZ JIMENEZ</t>
  </si>
  <si>
    <t>ISMAEL JIMENEZ ALVAREZ</t>
  </si>
  <si>
    <t>JAIME BENAVIDEZ RODRIGUEZ</t>
  </si>
  <si>
    <t>DALIA PRISCILA DAZA KELLY</t>
  </si>
  <si>
    <t>LUIS JOSE ROMERO SEMMLER</t>
  </si>
  <si>
    <t>TATIANA VELANDIA FERNANDEZ</t>
  </si>
  <si>
    <t>YULIETH CASSERES CABARCAS</t>
  </si>
  <si>
    <t>GERARDO BLANCO GUZMAN</t>
  </si>
  <si>
    <t>CARMEN CECILIA VERGARA FLOREZ</t>
  </si>
  <si>
    <t>DISTRIBUCIÓN DE LOS RECURSOS DE CONTRATISTAS DE PRESTACIÓN DE SERVICIOS POR FUENTE DE RECURSO AÑO 2019</t>
  </si>
  <si>
    <t xml:space="preserve">PROGRAMAS DE INVERSIÓN </t>
  </si>
  <si>
    <t>RECURSO AÑO 2019</t>
  </si>
  <si>
    <t>RECURSOS DE INVERSIÓN AÑO 2019</t>
  </si>
  <si>
    <t>TOTAL CONTRATOS DE PRESTACIÓN DE SERVICIOS POR RECURSOS DE PROGRAMAS DE INVERSIÓN AÑO 2019</t>
  </si>
  <si>
    <t>% PARTICIPACIÓN DE LOS RECURSOS DE INVERSIÓN</t>
  </si>
  <si>
    <t>TOTAL CONTRATOS DE PRESTACIÓN DE SERVICIOS POR RECURSOS DE REMUNERACIÓN DE SERVICIOS TÉCNICOS</t>
  </si>
  <si>
    <t>% PARTICIPACIÓN DE LOS GASTOS DE FUNCIONAMIENTO</t>
  </si>
  <si>
    <t>TOTAL CONTRATOS DE PRESTACIÓN DE SERVICIOS POR TEATRO ADOLFO MEJÍA</t>
  </si>
  <si>
    <t>TOTAL AÑO 2019</t>
  </si>
  <si>
    <t>% PARTICIPACIÓN</t>
  </si>
  <si>
    <t>% PARTICIPACIÓN/TOTAL INVERSIÓN</t>
  </si>
  <si>
    <t>PROGRAMAS</t>
  </si>
  <si>
    <t>Patrimonio identidad y Memoria</t>
  </si>
  <si>
    <t>Fomento al arte y cultura para la vida y la paz</t>
  </si>
  <si>
    <t>Fortalecer la Institucionalidad Cultural y la Participación Ciudadana</t>
  </si>
  <si>
    <t>Transefrencias Convenio Sector Cultura</t>
  </si>
  <si>
    <t>Seguridad Social Artistas</t>
  </si>
  <si>
    <t>ACTIVIDADES Y PROYECTOS IPCC 2019</t>
  </si>
  <si>
    <t>DIVISIÓN</t>
  </si>
  <si>
    <t>PROYECTO Y/O ACTIVIDAD</t>
  </si>
  <si>
    <t>ACCIONES A DESARROLLAR</t>
  </si>
  <si>
    <t>META 2019</t>
  </si>
  <si>
    <t>FECHA DE INICIO</t>
  </si>
  <si>
    <t>FECHA FINAL</t>
  </si>
  <si>
    <t>Patrimonio Material</t>
  </si>
  <si>
    <t>Patrimonio</t>
  </si>
  <si>
    <t xml:space="preserve"> Realizar una agenda cultural  y academica mes del Patrimonio</t>
  </si>
  <si>
    <t>Realizar una agenda academica en torno al  Patrimonio Cultural  material</t>
  </si>
  <si>
    <t>Grimaldo Aparicio</t>
  </si>
  <si>
    <t>Realizar una Campaña de apropiación de la normatividad del patrimonio en las intervenciones y afectaciones de nuestro patrimonio material " Hagamoslo bien por el patrimonio"</t>
  </si>
  <si>
    <t>Hagámoslo bien por el patrimonio:  realizar convocatoria:  linea para protección del patrimonio mueble e inmueble</t>
  </si>
  <si>
    <t>Realizar terminos de convocatoria, publicar en la web y redes sociales, recibir propuestas, evaluar propuestas, seleccionar ganadores y realizar control y evaluación de los proyectos aprobados</t>
  </si>
  <si>
    <t>Estudiar y evaluar  los proyectos y propuestas de intervención presentados ante la division de patrimonio del IPCC  del Cómite Técnico de Patrimonio</t>
  </si>
  <si>
    <t>Cultura</t>
  </si>
  <si>
    <t xml:space="preserve">Cartagena investiga y divulga su patrimonio </t>
  </si>
  <si>
    <t>Actualizar Inventario y valoración de las manifestaciones patrimonio Inmaterial del Distrito de Cartagena</t>
  </si>
  <si>
    <t>Contratar personal, organizar logistica de las bibliotecas, brindar orientación a los usuarios de las bibliotecas, llenar las plataformas de FUR y FUE</t>
  </si>
  <si>
    <t>Fortalecer la institucionalidad cultural y la participación ciudadana</t>
  </si>
  <si>
    <t>N° de planes realizados/planes programados</t>
  </si>
  <si>
    <t>RECURSOS POR PROGRAMA 2019</t>
  </si>
  <si>
    <t>Patrimonio Inmaterial, Festejos Patrimoniales:</t>
  </si>
  <si>
    <t>Conformar clubes de lectura.</t>
  </si>
  <si>
    <t xml:space="preserve"> Realización de talleres artisticos y culturales.</t>
  </si>
  <si>
    <t>Formular y apoyar Agenda de actividades  de fechas especiales (día de la mujer, de la Tierra, idioma, etc).</t>
  </si>
  <si>
    <t>Realizar  cine-foros en la red de bibliotecas públicas y Centros Culturales del Distrito.</t>
  </si>
  <si>
    <t>Prestar servicios de extensión comunitaria o actividades itinerantes en el marco de Cultura en mi barrio</t>
  </si>
  <si>
    <t xml:space="preserve">Dotar bibliotecas </t>
  </si>
  <si>
    <t xml:space="preserve">Realización agenda cultural en el marco de  la Celebración de las fiestas de  la Candelaria </t>
  </si>
  <si>
    <t xml:space="preserve">Realizar  agenda cultural para la Celebración del Cumpleaños de Cartagena. </t>
  </si>
  <si>
    <t>Formular EL Plan Especial de Salvaguarda de las Fiestas de la Independencia.</t>
  </si>
  <si>
    <t>Realizar lanzamiento y  campaña de promoción de las Fiestas de Independencia a nivel local y Nacional e internacional.</t>
  </si>
  <si>
    <t xml:space="preserve">Realizar  una agenda de pre fiestas y Fiestas de Independencia incluyentes, multiculturales y diversos. </t>
  </si>
  <si>
    <t>Realizar convocatoria para el fortalecimiento  de cabildos, bandos,  desfiles y actores festivos.</t>
  </si>
  <si>
    <t xml:space="preserve"> Desarrollar una agenda de actividades civicas y culturales  con las reinas de  la Independencia 2018.</t>
  </si>
  <si>
    <t>Realizar una Convocatoria para el diseño de carrozas para las Fiestas de la Independencia.</t>
  </si>
  <si>
    <t>Formar,  informar sobre la normatividad en torno al  patrimonio mueble e inmueble del centro historíco y su área de influencia</t>
  </si>
  <si>
    <t>Administrativa y Financiera</t>
  </si>
  <si>
    <t>María Helena Mulett</t>
  </si>
  <si>
    <t>Dirección General</t>
  </si>
  <si>
    <t>Ivan Sanes Pérez</t>
  </si>
  <si>
    <t>Hagámoslo bien, Institucionalidad Cultural Pública</t>
  </si>
  <si>
    <t>Formación en Gestión cultural</t>
  </si>
  <si>
    <t>Sistema de Información en Cultura</t>
  </si>
  <si>
    <t>Contextos Poblacionales</t>
  </si>
  <si>
    <t>Ley de Espectáculos Públicos:  Realizar una convocatoria para ejecutar los recursos a escenarios privados o mixtos en el marco de la Ley de Espectáculos Públicos.</t>
  </si>
  <si>
    <t xml:space="preserve">Teatro Adolfo Mejía: Apoyar la realización de la Agenda Cultural y comercial del Teatro Adolfo Mejía.  </t>
  </si>
  <si>
    <t>Teatro Adolfo Mejía: Ejecutar el Plan de Mantenimiento  del Teatro Adolfo Mejía .</t>
  </si>
  <si>
    <t>Administración de Bienes Muebles e Inmuebles del Patrimonio Cultural: Realizar mantenimiento a los BIC de la ciudad</t>
  </si>
  <si>
    <t>Escenarios para las artes</t>
  </si>
  <si>
    <t>Fortalecer el patrimonio  gastronómico cartagenero a través de la realización de: Festival del Frito, Festival del Dulce y Festival del Pastel.</t>
  </si>
  <si>
    <t>Patrimonio inmaterial, fiestas de independencia</t>
  </si>
  <si>
    <t>Realizar un proceso de pedagogía festiva en Instituciones educativas y empresas</t>
  </si>
  <si>
    <t>Realizar el Reinado de la Independencia 2019.</t>
  </si>
  <si>
    <t>Realizar Convocatorias lineas :apoyo a procesos artisticos y culturales cumplimiento de politicas publicas</t>
  </si>
  <si>
    <t>Realizar una agenda cultural en el marco de la "Herencia africana"</t>
  </si>
  <si>
    <t>Vincular personas  a través de proceso de formación artística y formación de públicos como funciones, talleres y capacitaciones en temas de artes pláscticas, visuales, música, danza, teatro y literatura.</t>
  </si>
  <si>
    <t>Realizar una  Agenda cultural en la zonas rurales distritales</t>
  </si>
  <si>
    <t>Seguridad Social de Artistas</t>
  </si>
  <si>
    <t>Transferencias Convenios Sector Cultura</t>
  </si>
  <si>
    <t>RECURSOS POR SUB PROGRAMA 2019</t>
  </si>
  <si>
    <t>RECURSOS REQUERIDOS POR PROYECTO Y ACTIVIDAD AÑO 2019</t>
  </si>
  <si>
    <t>Creación Artistica, Formación y Fortalecimiento a Artistas</t>
  </si>
  <si>
    <t>Cartagena Escenario de Arte</t>
  </si>
  <si>
    <t>GRAN TOTAL PLAN DE ACCIÓN AÑO 2019</t>
  </si>
  <si>
    <t>Proyectos de diversidad intercultural.</t>
  </si>
  <si>
    <t>ARTE AL BARRIO"  Eventos educativos orientados al fomento de la diversidad intercultura</t>
  </si>
  <si>
    <t xml:space="preserve"> Apoyar proyectos de diversidad intercultural. </t>
  </si>
  <si>
    <t>Núemro de proyectos apoyados en el año/ proyectos apoyados</t>
  </si>
  <si>
    <t>Marzo de 2019</t>
  </si>
  <si>
    <t>Diciembre de 2019</t>
  </si>
  <si>
    <t>Grimaldo Aparicio/ Avidis J. Garcia</t>
  </si>
  <si>
    <t xml:space="preserve"> Realizar Eventos educativos orientados al fomento de la diversidad intercultura</t>
  </si>
  <si>
    <t xml:space="preserve"> Número de proyectos desarrollados en el año/proyectos planeados</t>
  </si>
  <si>
    <t>Abril de 2019</t>
  </si>
  <si>
    <t>Dicembre de 2019</t>
  </si>
  <si>
    <t xml:space="preserve"> Iniciativas de emprendimiento cultural.</t>
  </si>
  <si>
    <t>Generar  iniciativas de emprendimiento cultural.</t>
  </si>
  <si>
    <t>Número de iniciativas apoyadas/iniciativas planeadas</t>
  </si>
  <si>
    <t>Febrero de 2019</t>
  </si>
  <si>
    <t>Sesiónes de los Consejos de áreas</t>
  </si>
  <si>
    <t>Realizar las sesiones de los consejos de áreas artisticas</t>
  </si>
  <si>
    <t>6 sesiones ordinarias y 1 sesión extraordinaria</t>
  </si>
  <si>
    <t>Enero de 2019</t>
  </si>
  <si>
    <t>Reglamentos internos de los Consejos de Áreas Artisticas</t>
  </si>
  <si>
    <t>Elaboración de reglamentos internos de los Consejos de Áreas Artisticas</t>
  </si>
  <si>
    <t>8 reglamentos internos de los consejos de áreas</t>
  </si>
  <si>
    <t>Número de reglamentos realizados en el año/ reglamentos planeados</t>
  </si>
  <si>
    <t>Mayo de 2019</t>
  </si>
  <si>
    <t>Sesión del Consejo Distrital de cultura</t>
  </si>
  <si>
    <t>realizar las sesiones del Consejo Distrital de Cultura</t>
  </si>
  <si>
    <t xml:space="preserve">8 sesiones ordinarias </t>
  </si>
  <si>
    <t>Número de sesiones realizadas en el año/sesiones planeadas</t>
  </si>
  <si>
    <t>Avidis Javier Garcia</t>
  </si>
  <si>
    <t>Capacitación a Consejros de Cultura</t>
  </si>
  <si>
    <t xml:space="preserve">Desarrollar procesos de capacitacion a consejeros de Cultura </t>
  </si>
  <si>
    <t>1 Procesos</t>
  </si>
  <si>
    <t>Número de capacitaciones realizadas/capacitaciones planeadas</t>
  </si>
  <si>
    <t>Grimaldo Aparicio/Avidis Javier Garcia</t>
  </si>
  <si>
    <t>Ecuentro Poblacional</t>
  </si>
  <si>
    <t xml:space="preserve">Desarrollar el III Encuentro Poblacional, como medio para fortalecer la identidad cultural y artistica  de los diversos grupos poblacionales de Cartagena. </t>
  </si>
  <si>
    <t>1 Encuentro Poblacional</t>
  </si>
  <si>
    <t>Número de encuentros realizados en el año/ encuentros planeados</t>
  </si>
  <si>
    <t>Grimaldo Aparicio/ Avidis Javier Garcia</t>
  </si>
  <si>
    <t>Plan Pilotos</t>
  </si>
  <si>
    <t>Desarrollar un plan piloto cada dos meses durante al año 2019</t>
  </si>
  <si>
    <t>6 Plan Pilotos</t>
  </si>
  <si>
    <t>Numero de Plan Pilotos desarrollados en el año/ pilotos planeados</t>
  </si>
  <si>
    <t>Avidis Javier Garcia/ Angelina Cassati</t>
  </si>
  <si>
    <t>Dia Internacional del Teatro</t>
  </si>
  <si>
    <t>Celebrar del dia internacional del teatro</t>
  </si>
  <si>
    <t>1 celebración del dia internacional del Teatro</t>
  </si>
  <si>
    <t>Número de celebraciones del dia internacional del Teatro realizadas/celebraciones planeadas</t>
  </si>
  <si>
    <t>marzo de 2019</t>
  </si>
  <si>
    <t>Avidis Javier Garcia/Geraldo Salcedo</t>
  </si>
  <si>
    <t>Dia Internacional de la Danza</t>
  </si>
  <si>
    <t>Celebracion del dia internacional de la Danza</t>
  </si>
  <si>
    <t>1 Celebración del dia internacional de la Danza</t>
  </si>
  <si>
    <t>Número de celeraciones del dia internacional de la Danza</t>
  </si>
  <si>
    <t>Grimaldo Aparicio, Avidis Javier Garcia/ Angelina Cassati</t>
  </si>
  <si>
    <t>Ruta de la Inclusión Artistica y Cultural</t>
  </si>
  <si>
    <t>Actividad orientada a la toma de conciencia sobre la importancia de la inclusión en materia cultural y artistica</t>
  </si>
  <si>
    <t>Realizar 1 Actividad orientada a la toma de conciencia sobre la importancia de la inclusión en materia cultura</t>
  </si>
  <si>
    <t>Número de actividades /número de actividades programadas</t>
  </si>
  <si>
    <t>Septiembre de 2019</t>
  </si>
  <si>
    <t>Agosto de 2019</t>
  </si>
  <si>
    <t>Grimaldo Aparicio, Avidis Javier Garcia/Angelina Cassati</t>
  </si>
  <si>
    <t>Festival de Danzas Urbanas</t>
  </si>
  <si>
    <t>Desarrollar el estival como una actividad orientada a fortalecer el breakdance, tap dance, pop dance y jazz, tomandose las calles, plazas, teatros y parques de la ciudad, para festejar la expresión artística de la juventud de todas las localidades de la ciudad a través de diferentes ritmos.</t>
  </si>
  <si>
    <t>Realizar 1 festival de Danzas Urbanas</t>
  </si>
  <si>
    <t>Número de festivales realizados/número de festivales programados</t>
  </si>
  <si>
    <t>Sincretismo Cultural y Artistico</t>
  </si>
  <si>
    <t>Desarrollar actividades artisticas y culturales con la poblacion de adultos y adultas mayores de los diferentes Centros de Vidas del Distrito de Cartagena.</t>
  </si>
  <si>
    <t xml:space="preserve">Realizar 1 actividad artistica y cultural con la población de adultos y adultas mayores. </t>
  </si>
  <si>
    <t>Número de actividades realizadas/número de actividades programadas</t>
  </si>
  <si>
    <t>Octubre de 2019</t>
  </si>
  <si>
    <t>Grilado Aparicio/Agelina Cassati</t>
  </si>
  <si>
    <t>Celebra la Musica</t>
  </si>
  <si>
    <t>Realizar concierto conmemorativo del dia Internacional de la Música</t>
  </si>
  <si>
    <t>Realizar 1 concierto en conmemoración al dia Internacional de la Música</t>
  </si>
  <si>
    <t>Número de conciertos realizados/número de conciertos planeados</t>
  </si>
  <si>
    <t>Noviembre de 2019</t>
  </si>
  <si>
    <t>Grimaldo Aparicico /Avidis Garcia</t>
  </si>
  <si>
    <t>Núemro de sesiones realiadas en el año/ seisones planeadas</t>
  </si>
  <si>
    <t xml:space="preserve"> Procesos de formación cultural dirigido a agentes culturales</t>
  </si>
  <si>
    <t>Desarrollar  procesos de formación cultural dirigido a agentes culturales</t>
  </si>
  <si>
    <t>Desarrollar 5 procesos de formación cultural dirigido a agentes culturales</t>
  </si>
  <si>
    <t>Número de procesos desarrollados/ número de procesos programdos</t>
  </si>
  <si>
    <t>Grimaldo Aparicio/ Avidis Garcia</t>
  </si>
  <si>
    <t>Actualización del Sistema de información cultural distrital</t>
  </si>
  <si>
    <t xml:space="preserve">Actualizar el Sistema de información cultural distrital </t>
  </si>
  <si>
    <t>1 Sistema de información cultural distrital actualizado</t>
  </si>
  <si>
    <t>Número de sistemas de información actualizados/número de sistemas de información programados para actualizar</t>
  </si>
  <si>
    <t>Realizar invitaciones a conferencistas, socializar y promocionar el ciclo de conferencias, organizar la logistica.</t>
  </si>
  <si>
    <t>Realizar material informativo y formativo, preparar equipo de trabajo, realizar agendas,  organizar y realizar operativos.</t>
  </si>
  <si>
    <t>Realizar terminos de convocatoria, publicar en la web y redes sociales, recibir propuestas, evaluar propuestas, seleccionar ganadores y realizar control y evaluación de los proyectos aprobados.</t>
  </si>
  <si>
    <t>Realizar invitaciones a conferencistas, socializar y promocionar conversatorios.</t>
  </si>
  <si>
    <t>Realizar  Control y verificación de los  Bienes Inmuebles del Centro Histórico de Cartagena, Periferia Histórica y Área de Influencia: Diagnosticos, sanciones, seguimiento a intervenciones y fachadas.</t>
  </si>
  <si>
    <t xml:space="preserve"> Preparar equipo de trabajo, realizar agendas,  organizar y realizar operativos, emitir resoluciones sancionatorias.</t>
  </si>
  <si>
    <t>Convocar comité tecnico de patrimonio, evaluar los proyectos de intervención, emitir conceptos favorables o desfavorables.</t>
  </si>
  <si>
    <t>Realizar terminos de convocatoria, publicar en la web y redes sociales, recibir proponentes, evaluar propuestas, seleccionar participantes, organizar logistica, organizar realizar activividades artisticas, culturales y academicas.</t>
  </si>
  <si>
    <t xml:space="preserve">Convocar artistas, patrocinadores, invitaciones, logistica. </t>
  </si>
  <si>
    <t>Organizar agenda academica y cultural, promocionar en redes, prensa.</t>
  </si>
  <si>
    <t>Convocar artistas, patrocinadores, invitaciones, logistica para la participación de la feria en la ciudad de Bogota.</t>
  </si>
  <si>
    <t>Socializar y realizar mesas de trabajo, recoger y organizar y procesar insumos, elaborar documento final y presentar ante Mincultura.</t>
  </si>
  <si>
    <t>Convocar artistas, patrocinadores, invitaciones, logistica de eventos .</t>
  </si>
  <si>
    <t xml:space="preserve">Organizar y socializar agenda de actividades, realizar y evaluar. </t>
  </si>
  <si>
    <t xml:space="preserve">Organizar y socializar talleres, seleccionar talleristas, realizar y evaluar. </t>
  </si>
  <si>
    <t>Organizar clubes, realizar analisis criticos a las obras escogidas.</t>
  </si>
  <si>
    <t>Organizar y socializar talleres, seleccionar talleristas, realizar y evaluar .</t>
  </si>
  <si>
    <t>Organizar y socializar agenda de actividades, realizar y evaluar .</t>
  </si>
  <si>
    <t>Realizar presupuestos, convocatorias, procesos precodotaciónntractual y contractual, adquisición de dotación.</t>
  </si>
  <si>
    <t>Elaborar diagnostico, realizar catalogación según sistema siabuc.</t>
  </si>
  <si>
    <t>Realizar terminos de convocatoria, publicar en la web y redes sociales, recibir propuestas, evaluar propuestas, seleccionar ganadores y realizar control y evaluación de los becados.</t>
  </si>
  <si>
    <t xml:space="preserve">Organizar y socializar agenda, seleccionar espacios y artistas realizar y evaluar. </t>
  </si>
  <si>
    <t>Recepción y revisión de propuestas, aprobación, desarrollo y evaluación.</t>
  </si>
  <si>
    <t>Realiazar procesos de Mantenimiento a la infraestructura de las bibliotecas públicas y centros culturales: Centro Cultural las Palmeras,  BiblioParque de San Francisco, Biblioteca pública de la Boquilla, Biblioteca de Tierra Baja.</t>
  </si>
  <si>
    <t>Realizar diagnosticos, cotizaciones e intervenciones de mantenimiento.</t>
  </si>
  <si>
    <t xml:space="preserve">Elaborar diagnostico, formular plan. </t>
  </si>
  <si>
    <t>Convocatoria a las sesiones, revisión y aprobación de actas.</t>
  </si>
  <si>
    <t>Concertar y socializar agenda de actividades, realizar y evaluar .</t>
  </si>
  <si>
    <t xml:space="preserve">Concertar y socializar agenda de actividades, realizar y evaluar. </t>
  </si>
  <si>
    <t xml:space="preserve">Realizar sequimiento mensual a todos los datos estadisticos. </t>
  </si>
  <si>
    <t>RECURSOS POR SUB PROGRAMAS PARA PROYECTOS 2019</t>
  </si>
  <si>
    <t>RECURSOS PARA HOONORARIOS CONTRATISTAS 2019</t>
  </si>
  <si>
    <t>INDICADOR META DE RESULTADO</t>
  </si>
  <si>
    <t>LINEA BASE META DE RESULTADO A 2015</t>
  </si>
  <si>
    <t xml:space="preserve">META PRODUCTO  PLAN DE DESARROLLO (VALOR ABSOLUTO) </t>
  </si>
  <si>
    <t>POBLACION BENEFICIADA POR LOCALIDAD</t>
  </si>
  <si>
    <t>APROPIACION INICIAL 2019</t>
  </si>
  <si>
    <t xml:space="preserve">INDICADOR META PRODUCTO PLAN DE DESARROLLO </t>
  </si>
  <si>
    <t>LINEA BASE PRODUCTO A 2015</t>
  </si>
  <si>
    <t>AVANCE ACUMULADO META PRODUCTO 2016-2018</t>
  </si>
  <si>
    <t>NOMBRE INDICADOR DE LA ACTIVIDAD DEL PROYECTO</t>
  </si>
  <si>
    <t>FECHA INICIO</t>
  </si>
  <si>
    <t>2 Sistema de información cultural distrital</t>
  </si>
  <si>
    <t>28 acciones de protección y salvaguarda del patrimonio cultural</t>
  </si>
  <si>
    <t>460.967 Personas impactadas por actividades culturales trabajadas desde un enfoque poblacional para fortalecer la interculturalidad.</t>
  </si>
  <si>
    <t>8 procesos de patrimonio cultural que buscan preservar la memoria comunicados</t>
  </si>
  <si>
    <t xml:space="preserve"> 40 programaciones realizadas para que cartageneros  vinculen la lectura y escritura a la vida cotidiana</t>
  </si>
  <si>
    <t>400 Artistas o colectivos artísticos fortalecidos en procesos de formación y creación</t>
  </si>
  <si>
    <t>430  actividades de agenda cultural</t>
  </si>
  <si>
    <t>11 Escenarios culturales con obras de adecuación y mantenimiento                               25 Dotaciones realizadas a la red de bibliotecas</t>
  </si>
  <si>
    <t>7 procesos dirigidos al fortalecimiento de los emprendimiento</t>
  </si>
  <si>
    <t>3 procesos dirigidos a fortalecer la institucionalidad cultural pública</t>
  </si>
  <si>
    <t>6 Sistemas conformados y funcionando</t>
  </si>
  <si>
    <t>4 proceso de formación cultural dirigido a agentes culturales</t>
  </si>
  <si>
    <t>5 proceso de formación cultural dirigido a agentes culturales</t>
  </si>
  <si>
    <t>69.500 Personas impactadas por actividades culturales trabajadas desde un enfoque poblacional para fortalecer la interculturalidad.</t>
  </si>
  <si>
    <t>33 acciones de protección y salvaguarda del patrimonio cultura</t>
  </si>
  <si>
    <t>11 acciones de protección y salvaguarda del patrimonio cultural</t>
  </si>
  <si>
    <t>ND</t>
  </si>
  <si>
    <t>1 procesos de patrimonio cultural que buscan preservar la memoria comunicados</t>
  </si>
  <si>
    <t>30 programaciones realizadas para que cartageneros  vinculen la lectura y escritura a la vida cotidiana</t>
  </si>
  <si>
    <t xml:space="preserve"> 10 programaciones realizadas para que cartageneros  vinculen la lectura y escritura a la vida cotidiana</t>
  </si>
  <si>
    <t>200 Artistas o colectivos artísticos fortalecidos en procesos de formación y creación</t>
  </si>
  <si>
    <t>100 Artistas o colectivos artísticos fortalecidos en procesos de formación y creación</t>
  </si>
  <si>
    <t>100  actividades de agenda cultural</t>
  </si>
  <si>
    <t>30 Escenarios culturales con obras de adecuación y mantenimiento                               15 Dotaciones realizadas a la red de bibliotecas</t>
  </si>
  <si>
    <t>10 Escenarios culturales con obras de adecuación y mantenimiento                               5 Dotaciones realizadas a la red de bibliotecas</t>
  </si>
  <si>
    <t>1 procesos dirigidos al fortalecimiento de los emprendimiento</t>
  </si>
  <si>
    <t>1 proceso dirigido al fortalecimiento de los emprendimiento</t>
  </si>
  <si>
    <t>1 procesos dirigidos a fortalecer la institucionalidad cultural pública</t>
  </si>
  <si>
    <t>0 procesos dirigidos a fortalecer la institucionalidad cultural pública</t>
  </si>
  <si>
    <t>0 proceso de formación cultural dirigido a agentes culturales</t>
  </si>
  <si>
    <t>60 Escenarios culturales con obras de adecuación y mantenimiento                               18 Dotaciones realizadas a la red de bibliotecas</t>
  </si>
  <si>
    <t>GRIMALDO APARICIO</t>
  </si>
  <si>
    <t>MARGOTH CASTRO</t>
  </si>
  <si>
    <t xml:space="preserve">N° de personas atendidas </t>
  </si>
  <si>
    <t>N° de  actividades realizadas</t>
  </si>
  <si>
    <t>02B-001-06-60-01-03-01-01</t>
  </si>
  <si>
    <t>02B-057-06-60-01-03-01-03</t>
  </si>
  <si>
    <t>02B-095-06-60-01-03-01-01</t>
  </si>
  <si>
    <t>02B-082-06-60-01-03-01-02</t>
  </si>
  <si>
    <t>02B-082-06-60-01-03-01-03</t>
  </si>
  <si>
    <t xml:space="preserve">Estampilla procultura </t>
  </si>
  <si>
    <t>02B-057-06-60-01-03-01-04</t>
  </si>
  <si>
    <t>02B-057-06-60-01-03-01-05</t>
  </si>
  <si>
    <t>02B-057-06-60-01-03-01-06</t>
  </si>
  <si>
    <t>02B-057-06-60-01-03-01</t>
  </si>
  <si>
    <t>02B-057-06-60-01-03-01-01</t>
  </si>
  <si>
    <t>02B-057-06-60-01-03-01-02</t>
  </si>
  <si>
    <t>02B-001-06-60-01-03-01-02</t>
  </si>
  <si>
    <t>02B-082-06-60-01-03-01-01</t>
  </si>
  <si>
    <t>02B-001-06-60-01-03-01-03</t>
  </si>
  <si>
    <t>02B-001-06-60-01-03-01-04</t>
  </si>
  <si>
    <t>02B-082-06-60-01-03-02-01</t>
  </si>
  <si>
    <t>02B-082-06-60-01-03-02-02</t>
  </si>
  <si>
    <t>02B-082-06-60-01-03-02-03</t>
  </si>
  <si>
    <t>02B-057-06-60-01-03-02-01</t>
  </si>
  <si>
    <t>02B-057-06-60-01-03-02-02</t>
  </si>
  <si>
    <t>02B-057-06-60-01-03-02-03</t>
  </si>
  <si>
    <t>02B-001-06-60-01-03-02-01</t>
  </si>
  <si>
    <t>02B-001-06-60-01-03-02-02</t>
  </si>
  <si>
    <t>02B-001-06-60-01-03-02-03</t>
  </si>
  <si>
    <t xml:space="preserve">SGP                                           </t>
  </si>
  <si>
    <t>02B-024-06-60-01-03-02-01</t>
  </si>
  <si>
    <t>Ley de Espectaculos públicos</t>
  </si>
  <si>
    <t>02B-032-06-60-01-03-02-01</t>
  </si>
  <si>
    <t>02B-032-06-60-01-03-02-02</t>
  </si>
  <si>
    <t>02B-001-06-60-01-03-02-04</t>
  </si>
  <si>
    <t>02B-001-06-60-01-03-02-03 -     02B-082-06-60-01-03-02-03</t>
  </si>
  <si>
    <t>02B-001-06-60-01-03-03-01</t>
  </si>
  <si>
    <t>02B-057-06-60-01-03-03-01</t>
  </si>
  <si>
    <t>02B-001-06-60-01-03-04-01</t>
  </si>
  <si>
    <t>02B-001-06-60-01-03-04-02</t>
  </si>
  <si>
    <t>02B-001-06-60-01-03-04-03</t>
  </si>
  <si>
    <t>02B-001-06-60-01-03-04-04</t>
  </si>
  <si>
    <t>02B-001-06-60-01-03-04-05</t>
  </si>
  <si>
    <t>02B-001-06-60-01-03-04-06</t>
  </si>
  <si>
    <t>02B-001-06-60-01-03-04-07</t>
  </si>
  <si>
    <t>02B-001-06-60-01-03-04-08</t>
  </si>
  <si>
    <t>02B-001-06-60-01-03-04-09</t>
  </si>
  <si>
    <t>02B-001-06-60-01-03-04-10</t>
  </si>
  <si>
    <t>02B-001-06-60-01-03-04-11</t>
  </si>
  <si>
    <t>02B-001-06-60-01-03-04-12</t>
  </si>
  <si>
    <t>02B-082-06-60-01-03-04-01</t>
  </si>
  <si>
    <t>02B-057-06-60-01-03-04-01</t>
  </si>
  <si>
    <t>02B-057-06-60-01-03-04-02</t>
  </si>
  <si>
    <t>02B-057-06-60-01-03-04-03</t>
  </si>
  <si>
    <t>02B-057-06-60-01-03-04-04</t>
  </si>
  <si>
    <t>02B-057-06-60-01-03-04-05</t>
  </si>
  <si>
    <t>02B-057-06-60-01-03-04-06</t>
  </si>
  <si>
    <t>NA</t>
  </si>
  <si>
    <t>Localidad Historica y del caribe norte</t>
  </si>
  <si>
    <t>TODAS</t>
  </si>
  <si>
    <t xml:space="preserve">100.000 De la virgen. 50.000 Industrial y de la bahia y 50.000 Historica </t>
  </si>
  <si>
    <t xml:space="preserve">8 De la virgen.  4 Industrial y de la bahia y 4 Historica </t>
  </si>
  <si>
    <t xml:space="preserve">70 De la virgen. 35 Industrial y de la bahia y 35 Historica </t>
  </si>
  <si>
    <t xml:space="preserve">60 De la virgen.30 Industrial y de la bahia y 30 Historica </t>
  </si>
  <si>
    <t xml:space="preserve">50 De la virgen.2 5 Industrial y de la bahia y 25 Historica </t>
  </si>
  <si>
    <t xml:space="preserve">1 Historica </t>
  </si>
  <si>
    <t xml:space="preserve">50 De la virgen.25 Industrial y de la bahia y 25 Historica </t>
  </si>
  <si>
    <t xml:space="preserve">8 De la virgen.4 Industrial y de la bahia y 4 Historica </t>
  </si>
  <si>
    <t>Historica</t>
  </si>
  <si>
    <r>
      <t>Realizar estudios de los bienes inmuebles del centro historico y zonas de influencia. (</t>
    </r>
    <r>
      <rPr>
        <sz val="12"/>
        <color theme="1"/>
        <rFont val="Calibri (Cuerpo)"/>
      </rPr>
      <t>Estan pendientes las seis (6) publicaciones de patrimonio por valor de $75 millones)</t>
    </r>
  </si>
  <si>
    <t>RESULTADOS CONSOLIDADOS DE LA EJECUCIÓN DE LOS PROGRAMAS Y SUBPROGRAMAS DEL PLAN DE ACCIÓN DEL IPCC 2016-A CORTE DE DICIEMBRE 31 DE 2018</t>
  </si>
  <si>
    <t>RESULTADOS AÑO 2018</t>
  </si>
  <si>
    <t>EJECUCIÓN PRESUPUESTAL 2018</t>
  </si>
  <si>
    <t>Patrimonio, identidad y memoria</t>
  </si>
  <si>
    <t xml:space="preserve">27 acciones de protección y salvaguarda del patrimonio cultural. </t>
  </si>
  <si>
    <t>Patrimonio inmaterial, festejos patrimoniales</t>
  </si>
  <si>
    <t>Contextos poblacionales</t>
  </si>
  <si>
    <t>Cartagena investiga y divulga su patrimonio</t>
  </si>
  <si>
    <t>Leer para Crecer</t>
  </si>
  <si>
    <t>Creación artística, Formación y fortalecimiento a artistas</t>
  </si>
  <si>
    <t>239 Artistas o colectivos artísticos fortalecidos en procesos de formación y creación</t>
  </si>
  <si>
    <t>Cartagena, escenario de arte</t>
  </si>
  <si>
    <t>2 procesos dirigidos a fortalecer la institucionalidad cultural pública</t>
  </si>
  <si>
    <t>4 Sistemas conformados y funcionando</t>
  </si>
  <si>
    <t>1 proceso de formación cultural dirigido a agentes culturales</t>
  </si>
  <si>
    <t>PLAN DE ACCIÓN CONSOLIDADO POR PROGRAMAS</t>
  </si>
  <si>
    <t>SUB PROGRAMAS</t>
  </si>
  <si>
    <t>PRESUPUESTO INICIAL 2018</t>
  </si>
  <si>
    <t>PRESUPUESTO FINAL 2018</t>
  </si>
  <si>
    <t>EJECUCIÓN AÑO 2018</t>
  </si>
  <si>
    <t>% EJECUCIÓN 2018</t>
  </si>
  <si>
    <t>PRESUPUESTO AÑO 2019</t>
  </si>
  <si>
    <t>1. PATRIMONIO, IDENTIDAD Y MEMORIA.</t>
  </si>
  <si>
    <t>1.Patrimonio Materia e Inmaterial.</t>
  </si>
  <si>
    <t xml:space="preserve">$3.122.351.460
</t>
  </si>
  <si>
    <t>2. Patrimonio inmaterial, festejos patrimoniales</t>
  </si>
  <si>
    <t>3.Contextos Poblacionales.</t>
  </si>
  <si>
    <t>4.Cartagena Investiga y Divulga Su Patrimonio.</t>
  </si>
  <si>
    <t>2. FOMENTO AL ARTE Y CULTURA PARA LA VIDA Y LA PAZ.</t>
  </si>
  <si>
    <t>1.Leer Para Crecer.</t>
  </si>
  <si>
    <t xml:space="preserve">$4.788.214.402
</t>
  </si>
  <si>
    <t>2.Creación Artística, Formación y Fortalecimiento a Artistas.</t>
  </si>
  <si>
    <t>3.Cartagena Escenario de Arte (agenda cultural).</t>
  </si>
  <si>
    <t>4.Cartagena Escenario para las Artes (Infraestructura).</t>
  </si>
  <si>
    <t>5. Teatro Adolfo Mejía</t>
  </si>
  <si>
    <t>6. Ley de Espectáculos Públicos</t>
  </si>
  <si>
    <t>3. ECONOMIA CULTURAL Y CREATIVA</t>
  </si>
  <si>
    <t xml:space="preserve">1.Economía Cultural y Creativa. </t>
  </si>
  <si>
    <t>4. FORTALECER LA INSTITUCIONALIDAD CULTURAL Y LA PARTICIPACIÓN CIUDADANA.</t>
  </si>
  <si>
    <r>
      <t>1.</t>
    </r>
    <r>
      <rPr>
        <sz val="12"/>
        <color rgb="FF000000"/>
        <rFont val="Calibri"/>
        <family val="2"/>
        <scheme val="minor"/>
      </rPr>
      <t>Hagámoslo bien, institucionalidad cultural pública.</t>
    </r>
  </si>
  <si>
    <t xml:space="preserve">$936.905.236
</t>
  </si>
  <si>
    <r>
      <t>2.</t>
    </r>
    <r>
      <rPr>
        <sz val="12"/>
        <color rgb="FF000000"/>
        <rFont val="Calibri"/>
        <family val="2"/>
        <scheme val="minor"/>
      </rPr>
      <t>Sistema distrital de cultura.</t>
    </r>
  </si>
  <si>
    <r>
      <t>3.</t>
    </r>
    <r>
      <rPr>
        <sz val="12"/>
        <color rgb="FF000000"/>
        <rFont val="Calibri"/>
        <family val="2"/>
        <scheme val="minor"/>
      </rPr>
      <t>Formación en gestión cultural.</t>
    </r>
  </si>
  <si>
    <r>
      <t>4.</t>
    </r>
    <r>
      <rPr>
        <sz val="12"/>
        <color rgb="FF000000"/>
        <rFont val="Calibri"/>
        <family val="2"/>
        <scheme val="minor"/>
      </rPr>
      <t>Sistema de información en cultura.</t>
    </r>
  </si>
  <si>
    <t>5. Seguridad Social de Artistas</t>
  </si>
  <si>
    <t>4 PROGRAMAS</t>
  </si>
  <si>
    <t>16 SUB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</si>
</sst>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#,##0;[Red]\-&quot;$&quot;#,##0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\ _€_-;\-* #,##0\ _€_-;_-* &quot;-&quot;\ _€_-;_-@_-"/>
    <numFmt numFmtId="169" formatCode="_(&quot;$&quot;\ * #,##0.00_);_(&quot;$&quot;\ * \(#,##0.00\);_(&quot;$&quot;\ * &quot;-&quot;??_);_(@_)"/>
    <numFmt numFmtId="170" formatCode="_-&quot;$&quot;* #,##0_-;\-&quot;$&quot;* #,##0_-;_-&quot;$&quot;* &quot;-&quot;??_-;_-@_-"/>
    <numFmt numFmtId="171" formatCode="&quot;$&quot;#,##0"/>
    <numFmt numFmtId="172" formatCode="#,##0;[Red]#,##0"/>
    <numFmt numFmtId="173" formatCode="_(&quot;$&quot;* #,##0_);_(&quot;$&quot;* \(#,##0\);_(&quot;$&quot;* &quot;-&quot;??_);_(@_)"/>
    <numFmt numFmtId="174" formatCode="_(&quot;$&quot;\ * #,##0_);_(&quot;$&quot;\ * \(#,##0\);_(&quot;$&quot;\ * &quot;-&quot;??_);_(@_)"/>
    <numFmt numFmtId="175" formatCode="yyyy\-mm\-dd;@"/>
    <numFmt numFmtId="176" formatCode="&quot;$&quot;\ #,##0;[Red]\-&quot;$&quot;\ #,##0"/>
  </numFmts>
  <fonts count="4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Candar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Arial"/>
      <family val="2"/>
    </font>
    <font>
      <b/>
      <sz val="12"/>
      <color theme="1"/>
      <name val="Candara"/>
      <family val="2"/>
    </font>
    <font>
      <sz val="12"/>
      <color theme="1"/>
      <name val="Candara"/>
      <family val="2"/>
    </font>
    <font>
      <sz val="12"/>
      <name val="Candara"/>
      <family val="2"/>
    </font>
    <font>
      <b/>
      <sz val="12"/>
      <color rgb="FF222222"/>
      <name val="Candara"/>
      <family val="2"/>
    </font>
    <font>
      <sz val="12"/>
      <color rgb="FF222222"/>
      <name val="Arial"/>
      <family val="2"/>
    </font>
    <font>
      <sz val="12"/>
      <name val="Arial "/>
    </font>
    <font>
      <sz val="12"/>
      <color theme="1"/>
      <name val="Times New Roman"/>
      <family val="1"/>
    </font>
    <font>
      <sz val="12"/>
      <color theme="1"/>
      <name val="Calibri (Cuerpo)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4E6EE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80C3E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438E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282DF"/>
        <bgColor indexed="64"/>
      </patternFill>
    </fill>
    <fill>
      <patternFill patternType="solid">
        <fgColor rgb="FFF26592"/>
        <bgColor indexed="64"/>
      </patternFill>
    </fill>
    <fill>
      <patternFill patternType="solid">
        <fgColor rgb="FFF2328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FD053"/>
        <bgColor indexed="64"/>
      </patternFill>
    </fill>
    <fill>
      <patternFill patternType="solid">
        <fgColor rgb="FF94EA20"/>
        <bgColor indexed="64"/>
      </patternFill>
    </fill>
    <fill>
      <patternFill patternType="solid">
        <fgColor rgb="FFFFE2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3D063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08CE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2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/>
    <xf numFmtId="9" fontId="7" fillId="0" borderId="0">
      <alignment vertical="top"/>
      <protection locked="0"/>
    </xf>
    <xf numFmtId="166" fontId="7" fillId="0" borderId="0">
      <alignment vertical="top"/>
      <protection locked="0"/>
    </xf>
    <xf numFmtId="167" fontId="7" fillId="0" borderId="0">
      <alignment vertical="top"/>
      <protection locked="0"/>
    </xf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7" fillId="0" borderId="0">
      <alignment vertical="top"/>
      <protection locked="0"/>
    </xf>
    <xf numFmtId="167" fontId="7" fillId="0" borderId="0">
      <alignment vertical="top"/>
      <protection locked="0"/>
    </xf>
    <xf numFmtId="168" fontId="5" fillId="0" borderId="0" applyFont="0" applyFill="0" applyBorder="0" applyAlignment="0" applyProtection="0"/>
    <xf numFmtId="0" fontId="5" fillId="0" borderId="0"/>
    <xf numFmtId="0" fontId="19" fillId="0" borderId="0"/>
    <xf numFmtId="9" fontId="19" fillId="0" borderId="0" applyFont="0" applyFill="0" applyBorder="0" applyAlignment="0" applyProtection="0"/>
    <xf numFmtId="0" fontId="23" fillId="22" borderId="5" applyNumberFormat="0" applyAlignment="0" applyProtection="0"/>
    <xf numFmtId="0" fontId="4" fillId="0" borderId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</cellStyleXfs>
  <cellXfs count="653">
    <xf numFmtId="0" fontId="0" fillId="0" borderId="0" xfId="0"/>
    <xf numFmtId="0" fontId="9" fillId="0" borderId="0" xfId="0" applyFont="1"/>
    <xf numFmtId="0" fontId="12" fillId="0" borderId="0" xfId="0" applyFont="1"/>
    <xf numFmtId="0" fontId="13" fillId="5" borderId="1" xfId="0" applyFont="1" applyFill="1" applyBorder="1" applyAlignment="1">
      <alignment horizontal="justify" vertical="center" wrapText="1"/>
    </xf>
    <xf numFmtId="171" fontId="13" fillId="8" borderId="1" xfId="1" applyNumberFormat="1" applyFont="1" applyFill="1" applyBorder="1" applyAlignment="1" applyProtection="1">
      <alignment horizontal="center" vertical="center"/>
    </xf>
    <xf numFmtId="171" fontId="12" fillId="8" borderId="1" xfId="15" applyNumberFormat="1" applyFont="1" applyFill="1" applyBorder="1" applyAlignment="1">
      <alignment horizontal="center" vertical="center"/>
    </xf>
    <xf numFmtId="171" fontId="13" fillId="8" borderId="1" xfId="1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justify" vertical="center" wrapText="1"/>
    </xf>
    <xf numFmtId="171" fontId="12" fillId="7" borderId="1" xfId="1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justify" vertical="center" wrapText="1"/>
    </xf>
    <xf numFmtId="171" fontId="13" fillId="9" borderId="1" xfId="1" applyNumberFormat="1" applyFont="1" applyFill="1" applyBorder="1" applyAlignment="1" applyProtection="1">
      <alignment horizontal="center" vertical="center"/>
    </xf>
    <xf numFmtId="0" fontId="12" fillId="9" borderId="1" xfId="0" applyFont="1" applyFill="1" applyBorder="1" applyAlignment="1">
      <alignment horizontal="justify" vertical="center" wrapText="1"/>
    </xf>
    <xf numFmtId="168" fontId="12" fillId="9" borderId="1" xfId="15" applyFont="1" applyFill="1" applyBorder="1" applyAlignment="1">
      <alignment wrapText="1"/>
    </xf>
    <xf numFmtId="0" fontId="13" fillId="10" borderId="1" xfId="0" applyFont="1" applyFill="1" applyBorder="1" applyAlignment="1">
      <alignment horizontal="justify" vertical="center" wrapText="1"/>
    </xf>
    <xf numFmtId="171" fontId="13" fillId="10" borderId="1" xfId="1" applyNumberFormat="1" applyFont="1" applyFill="1" applyBorder="1" applyAlignment="1">
      <alignment horizontal="center" vertical="center" wrapText="1"/>
    </xf>
    <xf numFmtId="168" fontId="12" fillId="11" borderId="1" xfId="15" applyFont="1" applyFill="1" applyBorder="1" applyAlignment="1">
      <alignment vertical="center" wrapText="1"/>
    </xf>
    <xf numFmtId="171" fontId="12" fillId="11" borderId="1" xfId="1" applyNumberFormat="1" applyFont="1" applyFill="1" applyBorder="1" applyAlignment="1">
      <alignment horizontal="center" vertical="center" wrapText="1"/>
    </xf>
    <xf numFmtId="0" fontId="12" fillId="19" borderId="1" xfId="0" applyNumberFormat="1" applyFont="1" applyFill="1" applyBorder="1" applyAlignment="1">
      <alignment horizontal="justify" vertical="center" wrapText="1"/>
    </xf>
    <xf numFmtId="171" fontId="12" fillId="19" borderId="1" xfId="1" applyNumberFormat="1" applyFont="1" applyFill="1" applyBorder="1" applyAlignment="1">
      <alignment horizontal="center" vertical="center"/>
    </xf>
    <xf numFmtId="0" fontId="13" fillId="19" borderId="1" xfId="0" applyFont="1" applyFill="1" applyBorder="1" applyAlignment="1">
      <alignment horizontal="justify" vertical="center" wrapText="1"/>
    </xf>
    <xf numFmtId="171" fontId="12" fillId="19" borderId="1" xfId="15" applyNumberFormat="1" applyFont="1" applyFill="1" applyBorder="1" applyAlignment="1">
      <alignment horizontal="center" vertical="center"/>
    </xf>
    <xf numFmtId="171" fontId="12" fillId="13" borderId="1" xfId="1" applyNumberFormat="1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vertical="center" wrapText="1"/>
    </xf>
    <xf numFmtId="171" fontId="12" fillId="14" borderId="1" xfId="1" applyNumberFormat="1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vertical="center" wrapText="1"/>
    </xf>
    <xf numFmtId="171" fontId="12" fillId="15" borderId="1" xfId="15" applyNumberFormat="1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justify" vertical="center" wrapText="1"/>
    </xf>
    <xf numFmtId="171" fontId="12" fillId="15" borderId="1" xfId="1" applyNumberFormat="1" applyFont="1" applyFill="1" applyBorder="1" applyAlignment="1">
      <alignment horizontal="center" vertical="center"/>
    </xf>
    <xf numFmtId="171" fontId="13" fillId="15" borderId="1" xfId="1" applyNumberFormat="1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vertical="center" wrapText="1"/>
    </xf>
    <xf numFmtId="171" fontId="12" fillId="16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 wrapText="1"/>
    </xf>
    <xf numFmtId="171" fontId="13" fillId="2" borderId="1" xfId="1" applyNumberFormat="1" applyFont="1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justify" vertical="center" wrapText="1"/>
    </xf>
    <xf numFmtId="171" fontId="13" fillId="18" borderId="1" xfId="1" applyNumberFormat="1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vertical="center" wrapText="1"/>
    </xf>
    <xf numFmtId="171" fontId="13" fillId="18" borderId="1" xfId="15" applyNumberFormat="1" applyFont="1" applyFill="1" applyBorder="1" applyAlignment="1">
      <alignment horizontal="center" vertical="center"/>
    </xf>
    <xf numFmtId="168" fontId="12" fillId="18" borderId="1" xfId="15" applyFont="1" applyFill="1" applyBorder="1" applyAlignment="1">
      <alignment vertical="center" wrapText="1"/>
    </xf>
    <xf numFmtId="0" fontId="13" fillId="18" borderId="1" xfId="0" applyFont="1" applyFill="1" applyBorder="1" applyAlignment="1">
      <alignment vertical="center" wrapText="1"/>
    </xf>
    <xf numFmtId="0" fontId="13" fillId="20" borderId="1" xfId="0" applyFont="1" applyFill="1" applyBorder="1" applyAlignment="1">
      <alignment horizontal="justify" vertical="center" wrapText="1"/>
    </xf>
    <xf numFmtId="171" fontId="13" fillId="20" borderId="1" xfId="1" applyNumberFormat="1" applyFont="1" applyFill="1" applyBorder="1" applyAlignment="1">
      <alignment horizontal="center" vertical="center"/>
    </xf>
    <xf numFmtId="171" fontId="13" fillId="21" borderId="1" xfId="1" applyNumberFormat="1" applyFont="1" applyFill="1" applyBorder="1" applyAlignment="1">
      <alignment horizontal="center" vertical="center" wrapText="1"/>
    </xf>
    <xf numFmtId="0" fontId="15" fillId="3" borderId="0" xfId="16" applyFont="1" applyFill="1" applyAlignment="1">
      <alignment horizontal="center" vertical="center" wrapText="1"/>
    </xf>
    <xf numFmtId="0" fontId="16" fillId="3" borderId="0" xfId="16" applyFont="1" applyFill="1" applyBorder="1" applyAlignment="1">
      <alignment horizontal="left" vertical="center" wrapText="1"/>
    </xf>
    <xf numFmtId="0" fontId="17" fillId="3" borderId="0" xfId="16" applyFont="1" applyFill="1" applyBorder="1" applyAlignment="1">
      <alignment horizontal="center" vertical="center" wrapText="1"/>
    </xf>
    <xf numFmtId="0" fontId="16" fillId="3" borderId="0" xfId="16" applyFont="1" applyFill="1" applyBorder="1" applyAlignment="1">
      <alignment horizontal="center" vertical="center" wrapText="1"/>
    </xf>
    <xf numFmtId="0" fontId="17" fillId="24" borderId="1" xfId="16" applyFont="1" applyFill="1" applyBorder="1" applyAlignment="1">
      <alignment horizontal="center" vertical="center" wrapText="1"/>
    </xf>
    <xf numFmtId="0" fontId="18" fillId="3" borderId="0" xfId="16" applyFont="1" applyFill="1" applyBorder="1" applyAlignment="1">
      <alignment horizontal="center" vertical="center" wrapText="1"/>
    </xf>
    <xf numFmtId="0" fontId="18" fillId="3" borderId="0" xfId="16" applyFont="1" applyFill="1" applyAlignment="1">
      <alignment horizontal="center" vertical="center" wrapText="1"/>
    </xf>
    <xf numFmtId="0" fontId="16" fillId="3" borderId="1" xfId="16" applyFont="1" applyFill="1" applyBorder="1" applyAlignment="1">
      <alignment horizontal="left" vertical="center" wrapText="1"/>
    </xf>
    <xf numFmtId="0" fontId="16" fillId="3" borderId="1" xfId="16" applyFont="1" applyFill="1" applyBorder="1" applyAlignment="1">
      <alignment horizontal="center" vertical="center" wrapText="1"/>
    </xf>
    <xf numFmtId="171" fontId="16" fillId="3" borderId="1" xfId="16" applyNumberFormat="1" applyFont="1" applyFill="1" applyBorder="1" applyAlignment="1">
      <alignment horizontal="center" vertical="center" wrapText="1"/>
    </xf>
    <xf numFmtId="171" fontId="18" fillId="3" borderId="1" xfId="16" applyNumberFormat="1" applyFont="1" applyFill="1" applyBorder="1" applyAlignment="1">
      <alignment horizontal="center" vertical="center" wrapText="1"/>
    </xf>
    <xf numFmtId="0" fontId="17" fillId="25" borderId="1" xfId="16" applyFont="1" applyFill="1" applyBorder="1" applyAlignment="1">
      <alignment horizontal="left" vertical="center" wrapText="1"/>
    </xf>
    <xf numFmtId="0" fontId="17" fillId="25" borderId="1" xfId="16" applyFont="1" applyFill="1" applyBorder="1" applyAlignment="1">
      <alignment horizontal="center" vertical="center" wrapText="1"/>
    </xf>
    <xf numFmtId="171" fontId="17" fillId="25" borderId="1" xfId="16" applyNumberFormat="1" applyFont="1" applyFill="1" applyBorder="1" applyAlignment="1">
      <alignment horizontal="center" vertical="center" wrapText="1"/>
    </xf>
    <xf numFmtId="0" fontId="20" fillId="26" borderId="1" xfId="17" applyFont="1" applyFill="1" applyBorder="1" applyAlignment="1">
      <alignment horizontal="center" vertical="center" wrapText="1"/>
    </xf>
    <xf numFmtId="0" fontId="16" fillId="3" borderId="0" xfId="16" applyFont="1" applyFill="1" applyAlignment="1">
      <alignment horizontal="left" vertical="center" wrapText="1"/>
    </xf>
    <xf numFmtId="0" fontId="16" fillId="3" borderId="0" xfId="16" applyFont="1" applyFill="1" applyAlignment="1">
      <alignment horizontal="center" vertical="center" wrapText="1"/>
    </xf>
    <xf numFmtId="0" fontId="17" fillId="24" borderId="4" xfId="16" applyFont="1" applyFill="1" applyBorder="1" applyAlignment="1">
      <alignment horizontal="center" vertical="center" wrapText="1"/>
    </xf>
    <xf numFmtId="171" fontId="17" fillId="24" borderId="4" xfId="16" applyNumberFormat="1" applyFont="1" applyFill="1" applyBorder="1" applyAlignment="1">
      <alignment horizontal="center" vertical="center" wrapText="1"/>
    </xf>
    <xf numFmtId="9" fontId="17" fillId="3" borderId="0" xfId="18" applyFont="1" applyFill="1" applyBorder="1" applyAlignment="1">
      <alignment horizontal="center" vertical="center" wrapText="1"/>
    </xf>
    <xf numFmtId="171" fontId="17" fillId="3" borderId="0" xfId="16" applyNumberFormat="1" applyFont="1" applyFill="1" applyBorder="1" applyAlignment="1">
      <alignment horizontal="center" vertical="center" wrapText="1"/>
    </xf>
    <xf numFmtId="171" fontId="16" fillId="3" borderId="0" xfId="16" applyNumberFormat="1" applyFont="1" applyFill="1" applyBorder="1" applyAlignment="1">
      <alignment horizontal="center" vertical="center" wrapText="1"/>
    </xf>
    <xf numFmtId="0" fontId="15" fillId="3" borderId="0" xfId="16" applyFont="1" applyFill="1" applyBorder="1" applyAlignment="1">
      <alignment horizontal="center" vertical="center" wrapText="1"/>
    </xf>
    <xf numFmtId="0" fontId="17" fillId="24" borderId="1" xfId="16" applyFont="1" applyFill="1" applyBorder="1" applyAlignment="1">
      <alignment horizontal="left" vertical="center" wrapText="1"/>
    </xf>
    <xf numFmtId="171" fontId="17" fillId="24" borderId="1" xfId="16" applyNumberFormat="1" applyFont="1" applyFill="1" applyBorder="1" applyAlignment="1">
      <alignment horizontal="center" vertical="center" wrapText="1"/>
    </xf>
    <xf numFmtId="9" fontId="17" fillId="24" borderId="1" xfId="18" applyFont="1" applyFill="1" applyBorder="1" applyAlignment="1">
      <alignment horizontal="center" vertical="center" wrapText="1"/>
    </xf>
    <xf numFmtId="9" fontId="17" fillId="25" borderId="1" xfId="18" applyFont="1" applyFill="1" applyBorder="1" applyAlignment="1">
      <alignment horizontal="center" vertical="center" wrapText="1"/>
    </xf>
    <xf numFmtId="0" fontId="17" fillId="23" borderId="1" xfId="16" applyFont="1" applyFill="1" applyBorder="1" applyAlignment="1">
      <alignment horizontal="center" vertical="center" wrapText="1"/>
    </xf>
    <xf numFmtId="171" fontId="16" fillId="3" borderId="0" xfId="16" applyNumberFormat="1" applyFont="1" applyFill="1" applyBorder="1" applyAlignment="1">
      <alignment horizontal="left" vertical="center" wrapText="1"/>
    </xf>
    <xf numFmtId="0" fontId="17" fillId="3" borderId="0" xfId="16" applyFont="1" applyFill="1" applyBorder="1" applyAlignment="1">
      <alignment horizontal="left" vertical="center" wrapText="1"/>
    </xf>
    <xf numFmtId="0" fontId="15" fillId="3" borderId="0" xfId="16" applyFont="1" applyFill="1" applyBorder="1" applyAlignment="1">
      <alignment horizontal="left" vertical="center" wrapText="1"/>
    </xf>
    <xf numFmtId="0" fontId="21" fillId="3" borderId="0" xfId="16" applyFont="1" applyFill="1" applyBorder="1" applyAlignment="1">
      <alignment horizontal="left" vertical="center" wrapText="1"/>
    </xf>
    <xf numFmtId="0" fontId="21" fillId="3" borderId="0" xfId="16" applyFont="1" applyFill="1" applyBorder="1" applyAlignment="1">
      <alignment horizontal="center" vertical="center" wrapText="1"/>
    </xf>
    <xf numFmtId="1" fontId="22" fillId="3" borderId="0" xfId="16" applyNumberFormat="1" applyFont="1" applyFill="1" applyBorder="1" applyAlignment="1">
      <alignment horizontal="center" vertical="center" wrapText="1"/>
    </xf>
    <xf numFmtId="1" fontId="5" fillId="3" borderId="0" xfId="16" applyNumberFormat="1" applyFill="1" applyBorder="1" applyAlignment="1">
      <alignment horizontal="left" vertical="center" wrapText="1"/>
    </xf>
    <xf numFmtId="171" fontId="24" fillId="3" borderId="0" xfId="19" applyNumberFormat="1" applyFont="1" applyFill="1" applyBorder="1" applyAlignment="1">
      <alignment horizontal="center" vertical="center" wrapText="1"/>
    </xf>
    <xf numFmtId="171" fontId="15" fillId="3" borderId="0" xfId="16" applyNumberFormat="1" applyFont="1" applyFill="1" applyBorder="1" applyAlignment="1">
      <alignment horizontal="center" vertical="center" wrapText="1"/>
    </xf>
    <xf numFmtId="171" fontId="25" fillId="3" borderId="0" xfId="19" applyNumberFormat="1" applyFont="1" applyFill="1" applyBorder="1" applyAlignment="1">
      <alignment horizontal="center" vertical="center" wrapText="1"/>
    </xf>
    <xf numFmtId="0" fontId="15" fillId="3" borderId="0" xfId="16" applyFont="1" applyFill="1" applyAlignment="1">
      <alignment horizontal="left" vertical="center" wrapText="1"/>
    </xf>
    <xf numFmtId="0" fontId="12" fillId="21" borderId="1" xfId="0" applyFont="1" applyFill="1" applyBorder="1" applyAlignment="1">
      <alignment horizontal="left" vertical="center" wrapText="1"/>
    </xf>
    <xf numFmtId="0" fontId="12" fillId="13" borderId="1" xfId="0" applyFont="1" applyFill="1" applyBorder="1" applyAlignment="1">
      <alignment horizontal="left" vertical="center" wrapText="1"/>
    </xf>
    <xf numFmtId="171" fontId="11" fillId="23" borderId="1" xfId="0" applyNumberFormat="1" applyFont="1" applyFill="1" applyBorder="1" applyAlignment="1">
      <alignment horizontal="center" vertical="center" wrapText="1"/>
    </xf>
    <xf numFmtId="9" fontId="11" fillId="23" borderId="1" xfId="2" applyFont="1" applyFill="1" applyBorder="1" applyAlignment="1">
      <alignment horizontal="center" vertical="center" wrapText="1"/>
    </xf>
    <xf numFmtId="0" fontId="12" fillId="3" borderId="0" xfId="0" applyFont="1" applyFill="1"/>
    <xf numFmtId="171" fontId="12" fillId="3" borderId="0" xfId="0" applyNumberFormat="1" applyFont="1" applyFill="1"/>
    <xf numFmtId="0" fontId="9" fillId="3" borderId="0" xfId="0" applyFont="1" applyFill="1"/>
    <xf numFmtId="0" fontId="8" fillId="23" borderId="1" xfId="0" applyFont="1" applyFill="1" applyBorder="1" applyAlignment="1">
      <alignment horizontal="center" vertical="center" wrapText="1"/>
    </xf>
    <xf numFmtId="0" fontId="28" fillId="3" borderId="1" xfId="20" applyFont="1" applyFill="1" applyBorder="1" applyAlignment="1">
      <alignment horizontal="center" vertical="center" wrapText="1"/>
    </xf>
    <xf numFmtId="0" fontId="3" fillId="3" borderId="1" xfId="20" applyFont="1" applyFill="1" applyBorder="1" applyAlignment="1">
      <alignment horizontal="center" vertical="center" wrapText="1"/>
    </xf>
    <xf numFmtId="171" fontId="14" fillId="23" borderId="4" xfId="20" applyNumberFormat="1" applyFont="1" applyFill="1" applyBorder="1" applyAlignment="1">
      <alignment horizontal="center" vertical="center" wrapText="1"/>
    </xf>
    <xf numFmtId="3" fontId="3" fillId="3" borderId="0" xfId="20" applyNumberFormat="1" applyFont="1" applyFill="1" applyAlignment="1">
      <alignment horizontal="center" vertical="center" wrapText="1"/>
    </xf>
    <xf numFmtId="0" fontId="3" fillId="3" borderId="0" xfId="20" applyFont="1" applyFill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3" borderId="0" xfId="20" applyFont="1" applyFill="1" applyBorder="1" applyAlignment="1">
      <alignment horizontal="center" vertical="center" wrapText="1"/>
    </xf>
    <xf numFmtId="0" fontId="3" fillId="0" borderId="0" xfId="20" applyFont="1" applyFill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3" fillId="2" borderId="0" xfId="20" applyFont="1" applyFill="1" applyBorder="1" applyAlignment="1">
      <alignment horizontal="center" vertical="center" wrapText="1"/>
    </xf>
    <xf numFmtId="0" fontId="3" fillId="2" borderId="0" xfId="20" applyFont="1" applyFill="1" applyAlignment="1">
      <alignment horizontal="center" vertical="center" wrapText="1"/>
    </xf>
    <xf numFmtId="0" fontId="3" fillId="3" borderId="0" xfId="20" applyFont="1" applyFill="1" applyAlignment="1">
      <alignment horizontal="left" vertical="center" wrapText="1"/>
    </xf>
    <xf numFmtId="0" fontId="3" fillId="3" borderId="0" xfId="20" applyFont="1" applyFill="1" applyBorder="1" applyAlignment="1">
      <alignment horizontal="left" vertical="center" wrapText="1"/>
    </xf>
    <xf numFmtId="3" fontId="3" fillId="3" borderId="0" xfId="20" applyNumberFormat="1" applyFont="1" applyFill="1" applyBorder="1" applyAlignment="1">
      <alignment horizontal="center" vertical="center" wrapText="1"/>
    </xf>
    <xf numFmtId="0" fontId="3" fillId="0" borderId="0" xfId="20" applyFont="1" applyAlignment="1">
      <alignment horizontal="left" vertical="center" wrapText="1"/>
    </xf>
    <xf numFmtId="0" fontId="3" fillId="0" borderId="0" xfId="20" applyFont="1" applyBorder="1" applyAlignment="1">
      <alignment horizontal="left" vertical="center" wrapText="1"/>
    </xf>
    <xf numFmtId="171" fontId="27" fillId="3" borderId="1" xfId="2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7" fillId="3" borderId="0" xfId="20" applyFont="1" applyFill="1" applyAlignment="1">
      <alignment horizontal="center" vertical="center" wrapText="1"/>
    </xf>
    <xf numFmtId="0" fontId="27" fillId="0" borderId="0" xfId="20" applyFont="1" applyAlignment="1">
      <alignment horizontal="center" vertical="center" wrapText="1"/>
    </xf>
    <xf numFmtId="171" fontId="14" fillId="23" borderId="1" xfId="20" applyNumberFormat="1" applyFont="1" applyFill="1" applyBorder="1" applyAlignment="1">
      <alignment horizontal="center" vertical="center" wrapText="1"/>
    </xf>
    <xf numFmtId="9" fontId="14" fillId="33" borderId="1" xfId="2" applyFont="1" applyFill="1" applyBorder="1" applyAlignment="1">
      <alignment horizontal="center" vertical="center" wrapText="1"/>
    </xf>
    <xf numFmtId="175" fontId="29" fillId="5" borderId="1" xfId="20" applyNumberFormat="1" applyFont="1" applyFill="1" applyBorder="1" applyAlignment="1">
      <alignment horizontal="center" vertical="center" wrapText="1"/>
    </xf>
    <xf numFmtId="175" fontId="29" fillId="7" borderId="1" xfId="20" applyNumberFormat="1" applyFont="1" applyFill="1" applyBorder="1" applyAlignment="1">
      <alignment horizontal="center" vertical="center" wrapText="1"/>
    </xf>
    <xf numFmtId="175" fontId="29" fillId="9" borderId="1" xfId="20" applyNumberFormat="1" applyFont="1" applyFill="1" applyBorder="1" applyAlignment="1">
      <alignment horizontal="center" vertical="center" wrapText="1"/>
    </xf>
    <xf numFmtId="175" fontId="29" fillId="10" borderId="1" xfId="20" applyNumberFormat="1" applyFont="1" applyFill="1" applyBorder="1" applyAlignment="1">
      <alignment horizontal="center" vertical="center" wrapText="1"/>
    </xf>
    <xf numFmtId="175" fontId="29" fillId="11" borderId="1" xfId="20" applyNumberFormat="1" applyFont="1" applyFill="1" applyBorder="1" applyAlignment="1">
      <alignment horizontal="center" vertical="center" wrapText="1"/>
    </xf>
    <xf numFmtId="175" fontId="29" fillId="19" borderId="1" xfId="20" applyNumberFormat="1" applyFont="1" applyFill="1" applyBorder="1" applyAlignment="1">
      <alignment horizontal="center" vertical="center" wrapText="1"/>
    </xf>
    <xf numFmtId="175" fontId="2" fillId="13" borderId="1" xfId="20" applyNumberFormat="1" applyFont="1" applyFill="1" applyBorder="1" applyAlignment="1">
      <alignment horizontal="center" vertical="center" wrapText="1"/>
    </xf>
    <xf numFmtId="175" fontId="29" fillId="13" borderId="1" xfId="20" applyNumberFormat="1" applyFont="1" applyFill="1" applyBorder="1" applyAlignment="1">
      <alignment horizontal="center" vertical="center" wrapText="1"/>
    </xf>
    <xf numFmtId="175" fontId="29" fillId="14" borderId="1" xfId="20" applyNumberFormat="1" applyFont="1" applyFill="1" applyBorder="1" applyAlignment="1">
      <alignment horizontal="center" vertical="center" wrapText="1"/>
    </xf>
    <xf numFmtId="175" fontId="29" fillId="15" borderId="1" xfId="20" applyNumberFormat="1" applyFont="1" applyFill="1" applyBorder="1" applyAlignment="1">
      <alignment horizontal="center" vertical="center" wrapText="1"/>
    </xf>
    <xf numFmtId="175" fontId="29" fillId="16" borderId="1" xfId="20" applyNumberFormat="1" applyFont="1" applyFill="1" applyBorder="1" applyAlignment="1">
      <alignment horizontal="center" vertical="center" wrapText="1"/>
    </xf>
    <xf numFmtId="175" fontId="29" fillId="2" borderId="1" xfId="20" applyNumberFormat="1" applyFont="1" applyFill="1" applyBorder="1" applyAlignment="1">
      <alignment horizontal="center" vertical="center" wrapText="1"/>
    </xf>
    <xf numFmtId="175" fontId="29" fillId="18" borderId="1" xfId="20" applyNumberFormat="1" applyFont="1" applyFill="1" applyBorder="1" applyAlignment="1">
      <alignment horizontal="center" vertical="center" wrapText="1"/>
    </xf>
    <xf numFmtId="175" fontId="29" fillId="21" borderId="1" xfId="20" applyNumberFormat="1" applyFont="1" applyFill="1" applyBorder="1" applyAlignment="1">
      <alignment horizontal="center" vertical="center" wrapText="1"/>
    </xf>
    <xf numFmtId="175" fontId="29" fillId="20" borderId="1" xfId="20" applyNumberFormat="1" applyFont="1" applyFill="1" applyBorder="1" applyAlignment="1">
      <alignment horizontal="center" vertical="center" wrapText="1"/>
    </xf>
    <xf numFmtId="49" fontId="33" fillId="2" borderId="10" xfId="0" applyNumberFormat="1" applyFont="1" applyFill="1" applyBorder="1" applyAlignment="1">
      <alignment wrapText="1"/>
    </xf>
    <xf numFmtId="0" fontId="34" fillId="6" borderId="1" xfId="0" applyFont="1" applyFill="1" applyBorder="1" applyAlignment="1">
      <alignment horizontal="center" vertical="center" wrapText="1"/>
    </xf>
    <xf numFmtId="10" fontId="34" fillId="6" borderId="1" xfId="0" applyNumberFormat="1" applyFont="1" applyFill="1" applyBorder="1" applyAlignment="1">
      <alignment horizontal="center" vertical="center" wrapText="1"/>
    </xf>
    <xf numFmtId="172" fontId="34" fillId="6" borderId="1" xfId="0" applyNumberFormat="1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 wrapText="1"/>
    </xf>
    <xf numFmtId="0" fontId="36" fillId="5" borderId="1" xfId="0" applyFont="1" applyFill="1" applyBorder="1" applyAlignment="1">
      <alignment horizontal="justify" vertical="center" wrapText="1"/>
    </xf>
    <xf numFmtId="0" fontId="35" fillId="5" borderId="1" xfId="0" applyFont="1" applyFill="1" applyBorder="1" applyAlignment="1">
      <alignment wrapText="1"/>
    </xf>
    <xf numFmtId="172" fontId="36" fillId="5" borderId="1" xfId="2" applyNumberFormat="1" applyFont="1" applyFill="1" applyBorder="1" applyAlignment="1">
      <alignment horizontal="center" vertical="center" wrapText="1"/>
    </xf>
    <xf numFmtId="175" fontId="2" fillId="5" borderId="1" xfId="20" applyNumberFormat="1" applyFont="1" applyFill="1" applyBorder="1" applyAlignment="1">
      <alignment horizontal="center" vertical="center" wrapText="1"/>
    </xf>
    <xf numFmtId="171" fontId="29" fillId="5" borderId="1" xfId="1" applyNumberFormat="1" applyFont="1" applyFill="1" applyBorder="1" applyAlignment="1" applyProtection="1">
      <alignment horizontal="center" vertical="center"/>
    </xf>
    <xf numFmtId="0" fontId="35" fillId="5" borderId="1" xfId="0" applyFont="1" applyFill="1" applyBorder="1" applyAlignment="1">
      <alignment horizontal="center" vertical="center" wrapText="1"/>
    </xf>
    <xf numFmtId="173" fontId="39" fillId="5" borderId="1" xfId="1" applyNumberFormat="1" applyFont="1" applyFill="1" applyBorder="1" applyAlignment="1" applyProtection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171" fontId="2" fillId="5" borderId="1" xfId="15" applyNumberFormat="1" applyFont="1" applyFill="1" applyBorder="1" applyAlignment="1">
      <alignment horizontal="center" vertical="center"/>
    </xf>
    <xf numFmtId="171" fontId="29" fillId="5" borderId="1" xfId="1" applyNumberFormat="1" applyFont="1" applyFill="1" applyBorder="1" applyAlignment="1">
      <alignment horizontal="center" vertical="center" wrapText="1"/>
    </xf>
    <xf numFmtId="173" fontId="35" fillId="5" borderId="1" xfId="1" applyNumberFormat="1" applyFont="1" applyFill="1" applyBorder="1" applyAlignment="1">
      <alignment horizontal="center" vertical="center" wrapText="1"/>
    </xf>
    <xf numFmtId="1" fontId="35" fillId="5" borderId="1" xfId="2" applyNumberFormat="1" applyFont="1" applyFill="1" applyBorder="1" applyAlignment="1">
      <alignment horizontal="center" vertical="center" wrapText="1"/>
    </xf>
    <xf numFmtId="9" fontId="35" fillId="5" borderId="1" xfId="2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justify" vertical="center" wrapText="1"/>
    </xf>
    <xf numFmtId="0" fontId="35" fillId="7" borderId="1" xfId="0" applyFont="1" applyFill="1" applyBorder="1" applyAlignment="1">
      <alignment wrapText="1"/>
    </xf>
    <xf numFmtId="172" fontId="35" fillId="7" borderId="1" xfId="0" applyNumberFormat="1" applyFont="1" applyFill="1" applyBorder="1" applyAlignment="1">
      <alignment horizontal="center" vertical="center" wrapText="1"/>
    </xf>
    <xf numFmtId="175" fontId="2" fillId="7" borderId="1" xfId="20" applyNumberFormat="1" applyFont="1" applyFill="1" applyBorder="1" applyAlignment="1">
      <alignment horizontal="center" vertical="center" wrapText="1"/>
    </xf>
    <xf numFmtId="171" fontId="2" fillId="7" borderId="1" xfId="1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173" fontId="35" fillId="7" borderId="1" xfId="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9" borderId="1" xfId="0" applyFont="1" applyFill="1" applyBorder="1" applyAlignment="1">
      <alignment horizontal="justify" vertical="center" wrapText="1"/>
    </xf>
    <xf numFmtId="0" fontId="35" fillId="9" borderId="1" xfId="0" applyFont="1" applyFill="1" applyBorder="1" applyAlignment="1">
      <alignment wrapText="1"/>
    </xf>
    <xf numFmtId="172" fontId="35" fillId="9" borderId="1" xfId="0" applyNumberFormat="1" applyFont="1" applyFill="1" applyBorder="1" applyAlignment="1">
      <alignment horizontal="center" vertical="center" wrapText="1"/>
    </xf>
    <xf numFmtId="175" fontId="2" fillId="9" borderId="1" xfId="20" applyNumberFormat="1" applyFont="1" applyFill="1" applyBorder="1" applyAlignment="1">
      <alignment horizontal="center" vertical="center" wrapText="1"/>
    </xf>
    <xf numFmtId="171" fontId="36" fillId="9" borderId="1" xfId="1" applyNumberFormat="1" applyFont="1" applyFill="1" applyBorder="1" applyAlignment="1" applyProtection="1">
      <alignment horizontal="center" vertical="center"/>
    </xf>
    <xf numFmtId="0" fontId="35" fillId="9" borderId="1" xfId="0" applyFont="1" applyFill="1" applyBorder="1" applyAlignment="1">
      <alignment horizontal="center" vertical="center" wrapText="1"/>
    </xf>
    <xf numFmtId="173" fontId="35" fillId="9" borderId="1" xfId="1" applyNumberFormat="1" applyFont="1" applyFill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justify" vertical="center" wrapText="1"/>
    </xf>
    <xf numFmtId="171" fontId="29" fillId="9" borderId="1" xfId="1" applyNumberFormat="1" applyFont="1" applyFill="1" applyBorder="1" applyAlignment="1" applyProtection="1">
      <alignment horizontal="center" vertical="center"/>
    </xf>
    <xf numFmtId="173" fontId="39" fillId="9" borderId="1" xfId="1" applyNumberFormat="1" applyFont="1" applyFill="1" applyBorder="1" applyAlignment="1" applyProtection="1">
      <alignment horizontal="center" vertical="center"/>
    </xf>
    <xf numFmtId="168" fontId="35" fillId="9" borderId="1" xfId="15" applyFont="1" applyFill="1" applyBorder="1" applyAlignment="1">
      <alignment wrapText="1"/>
    </xf>
    <xf numFmtId="0" fontId="36" fillId="9" borderId="1" xfId="0" applyFont="1" applyFill="1" applyBorder="1" applyAlignment="1">
      <alignment horizontal="left" vertical="center" wrapText="1"/>
    </xf>
    <xf numFmtId="0" fontId="36" fillId="10" borderId="1" xfId="0" applyFont="1" applyFill="1" applyBorder="1" applyAlignment="1">
      <alignment horizontal="justify" vertical="center" wrapText="1"/>
    </xf>
    <xf numFmtId="0" fontId="35" fillId="10" borderId="1" xfId="0" applyFont="1" applyFill="1" applyBorder="1" applyAlignment="1">
      <alignment wrapText="1"/>
    </xf>
    <xf numFmtId="172" fontId="35" fillId="10" borderId="1" xfId="0" applyNumberFormat="1" applyFont="1" applyFill="1" applyBorder="1" applyAlignment="1">
      <alignment horizontal="center" vertical="center" wrapText="1"/>
    </xf>
    <xf numFmtId="175" fontId="2" fillId="10" borderId="1" xfId="20" applyNumberFormat="1" applyFont="1" applyFill="1" applyBorder="1" applyAlignment="1">
      <alignment horizontal="center" vertical="center" wrapText="1"/>
    </xf>
    <xf numFmtId="171" fontId="29" fillId="10" borderId="1" xfId="1" applyNumberFormat="1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173" fontId="36" fillId="10" borderId="1" xfId="1" applyNumberFormat="1" applyFont="1" applyFill="1" applyBorder="1" applyAlignment="1">
      <alignment horizontal="center" vertical="center" wrapText="1"/>
    </xf>
    <xf numFmtId="171" fontId="36" fillId="10" borderId="1" xfId="1" applyNumberFormat="1" applyFont="1" applyFill="1" applyBorder="1" applyAlignment="1">
      <alignment horizontal="center" vertical="center" wrapText="1"/>
    </xf>
    <xf numFmtId="170" fontId="35" fillId="10" borderId="1" xfId="0" applyNumberFormat="1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horizontal="justify" vertical="center" wrapText="1"/>
    </xf>
    <xf numFmtId="168" fontId="35" fillId="11" borderId="1" xfId="15" applyFont="1" applyFill="1" applyBorder="1" applyAlignment="1">
      <alignment vertical="center" wrapText="1"/>
    </xf>
    <xf numFmtId="0" fontId="35" fillId="11" borderId="1" xfId="0" applyFont="1" applyFill="1" applyBorder="1" applyAlignment="1">
      <alignment wrapText="1"/>
    </xf>
    <xf numFmtId="172" fontId="35" fillId="11" borderId="1" xfId="0" applyNumberFormat="1" applyFont="1" applyFill="1" applyBorder="1" applyAlignment="1">
      <alignment horizontal="center" vertical="center" wrapText="1"/>
    </xf>
    <xf numFmtId="175" fontId="2" fillId="11" borderId="1" xfId="20" applyNumberFormat="1" applyFont="1" applyFill="1" applyBorder="1" applyAlignment="1">
      <alignment horizontal="center" vertical="center" wrapText="1"/>
    </xf>
    <xf numFmtId="171" fontId="35" fillId="11" borderId="1" xfId="1" applyNumberFormat="1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 wrapText="1"/>
    </xf>
    <xf numFmtId="173" fontId="35" fillId="11" borderId="1" xfId="1" applyNumberFormat="1" applyFont="1" applyFill="1" applyBorder="1" applyAlignment="1">
      <alignment horizontal="center" vertical="center" wrapText="1"/>
    </xf>
    <xf numFmtId="170" fontId="35" fillId="11" borderId="1" xfId="0" applyNumberFormat="1" applyFont="1" applyFill="1" applyBorder="1" applyAlignment="1">
      <alignment horizontal="center" vertical="center" wrapText="1"/>
    </xf>
    <xf numFmtId="0" fontId="36" fillId="19" borderId="1" xfId="0" applyFont="1" applyFill="1" applyBorder="1" applyAlignment="1">
      <alignment horizontal="justify" vertical="center" wrapText="1"/>
    </xf>
    <xf numFmtId="0" fontId="35" fillId="19" borderId="1" xfId="0" applyNumberFormat="1" applyFont="1" applyFill="1" applyBorder="1" applyAlignment="1">
      <alignment horizontal="justify" vertical="center" wrapText="1"/>
    </xf>
    <xf numFmtId="0" fontId="35" fillId="19" borderId="1" xfId="0" applyFont="1" applyFill="1" applyBorder="1" applyAlignment="1">
      <alignment wrapText="1"/>
    </xf>
    <xf numFmtId="172" fontId="35" fillId="19" borderId="1" xfId="0" applyNumberFormat="1" applyFont="1" applyFill="1" applyBorder="1" applyAlignment="1">
      <alignment horizontal="center" vertical="center" wrapText="1"/>
    </xf>
    <xf numFmtId="175" fontId="2" fillId="19" borderId="1" xfId="20" applyNumberFormat="1" applyFont="1" applyFill="1" applyBorder="1" applyAlignment="1">
      <alignment horizontal="center" vertical="center" wrapText="1"/>
    </xf>
    <xf numFmtId="171" fontId="35" fillId="19" borderId="1" xfId="1" applyNumberFormat="1" applyFont="1" applyFill="1" applyBorder="1" applyAlignment="1">
      <alignment horizontal="center" vertical="center"/>
    </xf>
    <xf numFmtId="0" fontId="35" fillId="19" borderId="1" xfId="0" applyFont="1" applyFill="1" applyBorder="1" applyAlignment="1">
      <alignment horizontal="center" vertical="center" wrapText="1"/>
    </xf>
    <xf numFmtId="173" fontId="39" fillId="19" borderId="1" xfId="1" applyNumberFormat="1" applyFont="1" applyFill="1" applyBorder="1" applyAlignment="1" applyProtection="1">
      <alignment horizontal="center" vertical="center" wrapText="1"/>
    </xf>
    <xf numFmtId="0" fontId="36" fillId="19" borderId="1" xfId="0" applyFont="1" applyFill="1" applyBorder="1" applyAlignment="1">
      <alignment horizontal="center" vertical="center" wrapText="1"/>
    </xf>
    <xf numFmtId="171" fontId="2" fillId="19" borderId="1" xfId="1" applyNumberFormat="1" applyFont="1" applyFill="1" applyBorder="1" applyAlignment="1">
      <alignment horizontal="center" vertical="center"/>
    </xf>
    <xf numFmtId="0" fontId="35" fillId="19" borderId="1" xfId="0" applyFont="1" applyFill="1" applyBorder="1" applyAlignment="1">
      <alignment horizontal="justify" vertical="center" wrapText="1"/>
    </xf>
    <xf numFmtId="171" fontId="2" fillId="19" borderId="1" xfId="15" applyNumberFormat="1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horizontal="justify" vertical="center" wrapText="1"/>
    </xf>
    <xf numFmtId="0" fontId="35" fillId="13" borderId="1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wrapText="1"/>
    </xf>
    <xf numFmtId="172" fontId="35" fillId="13" borderId="1" xfId="0" applyNumberFormat="1" applyFont="1" applyFill="1" applyBorder="1" applyAlignment="1">
      <alignment horizontal="center" vertical="center" wrapText="1"/>
    </xf>
    <xf numFmtId="171" fontId="2" fillId="13" borderId="1" xfId="1" applyNumberFormat="1" applyFont="1" applyFill="1" applyBorder="1" applyAlignment="1">
      <alignment horizontal="center" vertical="center" wrapText="1"/>
    </xf>
    <xf numFmtId="173" fontId="35" fillId="13" borderId="1" xfId="1" applyNumberFormat="1" applyFont="1" applyFill="1" applyBorder="1" applyAlignment="1">
      <alignment horizontal="center" vertical="center" wrapText="1"/>
    </xf>
    <xf numFmtId="170" fontId="35" fillId="13" borderId="1" xfId="0" applyNumberFormat="1" applyFont="1" applyFill="1" applyBorder="1" applyAlignment="1">
      <alignment horizontal="center" vertical="center" wrapText="1"/>
    </xf>
    <xf numFmtId="0" fontId="36" fillId="14" borderId="1" xfId="0" applyFont="1" applyFill="1" applyBorder="1" applyAlignment="1">
      <alignment horizontal="justify" vertical="center" wrapText="1"/>
    </xf>
    <xf numFmtId="0" fontId="40" fillId="14" borderId="1" xfId="0" applyFont="1" applyFill="1" applyBorder="1" applyAlignment="1">
      <alignment vertical="center" wrapText="1"/>
    </xf>
    <xf numFmtId="0" fontId="35" fillId="14" borderId="1" xfId="0" applyFont="1" applyFill="1" applyBorder="1" applyAlignment="1">
      <alignment wrapText="1"/>
    </xf>
    <xf numFmtId="172" fontId="35" fillId="14" borderId="1" xfId="0" applyNumberFormat="1" applyFont="1" applyFill="1" applyBorder="1" applyAlignment="1">
      <alignment horizontal="center" vertical="center" wrapText="1"/>
    </xf>
    <xf numFmtId="175" fontId="2" fillId="14" borderId="1" xfId="20" applyNumberFormat="1" applyFont="1" applyFill="1" applyBorder="1" applyAlignment="1">
      <alignment horizontal="center" vertical="center" wrapText="1"/>
    </xf>
    <xf numFmtId="175" fontId="36" fillId="14" borderId="1" xfId="0" applyNumberFormat="1" applyFont="1" applyFill="1" applyBorder="1" applyAlignment="1">
      <alignment horizontal="center" vertical="top" wrapText="1"/>
    </xf>
    <xf numFmtId="171" fontId="2" fillId="14" borderId="1" xfId="1" applyNumberFormat="1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 wrapText="1"/>
    </xf>
    <xf numFmtId="173" fontId="39" fillId="14" borderId="1" xfId="1" applyNumberFormat="1" applyFont="1" applyFill="1" applyBorder="1" applyAlignment="1" applyProtection="1">
      <alignment horizontal="center" vertical="center" wrapText="1"/>
    </xf>
    <xf numFmtId="170" fontId="35" fillId="14" borderId="1" xfId="0" applyNumberFormat="1" applyFont="1" applyFill="1" applyBorder="1" applyAlignment="1">
      <alignment horizontal="center" vertical="center" wrapText="1"/>
    </xf>
    <xf numFmtId="0" fontId="35" fillId="15" borderId="1" xfId="0" applyFont="1" applyFill="1" applyBorder="1" applyAlignment="1">
      <alignment horizontal="justify" vertical="center" wrapText="1"/>
    </xf>
    <xf numFmtId="0" fontId="40" fillId="15" borderId="1" xfId="0" applyFont="1" applyFill="1" applyBorder="1" applyAlignment="1">
      <alignment vertical="center" wrapText="1"/>
    </xf>
    <xf numFmtId="0" fontId="35" fillId="15" borderId="1" xfId="0" applyFont="1" applyFill="1" applyBorder="1" applyAlignment="1">
      <alignment wrapText="1"/>
    </xf>
    <xf numFmtId="172" fontId="35" fillId="15" borderId="1" xfId="2" applyNumberFormat="1" applyFont="1" applyFill="1" applyBorder="1" applyAlignment="1">
      <alignment horizontal="center" vertical="center" wrapText="1"/>
    </xf>
    <xf numFmtId="175" fontId="2" fillId="15" borderId="1" xfId="20" applyNumberFormat="1" applyFont="1" applyFill="1" applyBorder="1" applyAlignment="1">
      <alignment horizontal="center" vertical="center" wrapText="1"/>
    </xf>
    <xf numFmtId="175" fontId="36" fillId="15" borderId="1" xfId="0" applyNumberFormat="1" applyFont="1" applyFill="1" applyBorder="1" applyAlignment="1">
      <alignment horizontal="center" vertical="top" wrapText="1"/>
    </xf>
    <xf numFmtId="171" fontId="40" fillId="15" borderId="1" xfId="15" applyNumberFormat="1" applyFont="1" applyFill="1" applyBorder="1" applyAlignment="1">
      <alignment horizontal="center" vertical="center"/>
    </xf>
    <xf numFmtId="0" fontId="35" fillId="15" borderId="1" xfId="0" applyFont="1" applyFill="1" applyBorder="1" applyAlignment="1">
      <alignment horizontal="center" vertical="center" wrapText="1"/>
    </xf>
    <xf numFmtId="173" fontId="35" fillId="15" borderId="1" xfId="1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6" fillId="15" borderId="1" xfId="0" applyFont="1" applyFill="1" applyBorder="1" applyAlignment="1">
      <alignment horizontal="justify" vertical="center" wrapText="1"/>
    </xf>
    <xf numFmtId="0" fontId="35" fillId="15" borderId="1" xfId="0" applyFont="1" applyFill="1" applyBorder="1" applyAlignment="1">
      <alignment vertical="center" wrapText="1"/>
    </xf>
    <xf numFmtId="171" fontId="35" fillId="15" borderId="1" xfId="1" applyNumberFormat="1" applyFont="1" applyFill="1" applyBorder="1" applyAlignment="1">
      <alignment horizontal="center" vertical="center"/>
    </xf>
    <xf numFmtId="172" fontId="36" fillId="15" borderId="1" xfId="0" applyNumberFormat="1" applyFont="1" applyFill="1" applyBorder="1" applyAlignment="1">
      <alignment horizontal="center" vertical="center" wrapText="1"/>
    </xf>
    <xf numFmtId="171" fontId="36" fillId="15" borderId="1" xfId="1" applyNumberFormat="1" applyFont="1" applyFill="1" applyBorder="1" applyAlignment="1">
      <alignment horizontal="center" vertical="center"/>
    </xf>
    <xf numFmtId="0" fontId="36" fillId="16" borderId="1" xfId="0" applyFont="1" applyFill="1" applyBorder="1" applyAlignment="1">
      <alignment horizontal="justify" vertical="center" wrapText="1"/>
    </xf>
    <xf numFmtId="0" fontId="2" fillId="16" borderId="1" xfId="0" applyFont="1" applyFill="1" applyBorder="1" applyAlignment="1">
      <alignment vertical="center" wrapText="1"/>
    </xf>
    <xf numFmtId="0" fontId="35" fillId="16" borderId="1" xfId="0" applyFont="1" applyFill="1" applyBorder="1" applyAlignment="1">
      <alignment wrapText="1"/>
    </xf>
    <xf numFmtId="172" fontId="35" fillId="16" borderId="1" xfId="0" applyNumberFormat="1" applyFont="1" applyFill="1" applyBorder="1" applyAlignment="1">
      <alignment horizontal="center" vertical="center" wrapText="1"/>
    </xf>
    <xf numFmtId="175" fontId="2" fillId="16" borderId="1" xfId="20" applyNumberFormat="1" applyFont="1" applyFill="1" applyBorder="1" applyAlignment="1">
      <alignment horizontal="center" vertical="center" wrapText="1"/>
    </xf>
    <xf numFmtId="175" fontId="36" fillId="16" borderId="1" xfId="0" applyNumberFormat="1" applyFont="1" applyFill="1" applyBorder="1" applyAlignment="1">
      <alignment horizontal="center" vertical="top" wrapText="1"/>
    </xf>
    <xf numFmtId="171" fontId="35" fillId="16" borderId="1" xfId="1" applyNumberFormat="1" applyFont="1" applyFill="1" applyBorder="1" applyAlignment="1">
      <alignment horizontal="center" vertical="center"/>
    </xf>
    <xf numFmtId="0" fontId="35" fillId="16" borderId="1" xfId="0" applyFont="1" applyFill="1" applyBorder="1" applyAlignment="1">
      <alignment horizontal="center" vertical="center" wrapText="1"/>
    </xf>
    <xf numFmtId="173" fontId="36" fillId="16" borderId="1" xfId="1" applyNumberFormat="1" applyFont="1" applyFill="1" applyBorder="1" applyAlignment="1">
      <alignment horizontal="center" vertical="center" wrapText="1"/>
    </xf>
    <xf numFmtId="170" fontId="35" fillId="16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justify" vertical="center" wrapText="1"/>
    </xf>
    <xf numFmtId="172" fontId="35" fillId="2" borderId="1" xfId="0" applyNumberFormat="1" applyFont="1" applyFill="1" applyBorder="1" applyAlignment="1">
      <alignment horizontal="center" vertical="center" wrapText="1"/>
    </xf>
    <xf numFmtId="175" fontId="2" fillId="2" borderId="1" xfId="20" applyNumberFormat="1" applyFont="1" applyFill="1" applyBorder="1" applyAlignment="1">
      <alignment horizontal="center" vertical="center" wrapText="1"/>
    </xf>
    <xf numFmtId="171" fontId="36" fillId="2" borderId="1" xfId="1" applyNumberFormat="1" applyFont="1" applyFill="1" applyBorder="1" applyAlignment="1">
      <alignment horizontal="center" vertical="center" wrapText="1"/>
    </xf>
    <xf numFmtId="173" fontId="36" fillId="2" borderId="1" xfId="1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6" fillId="18" borderId="1" xfId="0" applyFont="1" applyFill="1" applyBorder="1" applyAlignment="1">
      <alignment horizontal="justify" vertical="center" wrapText="1"/>
    </xf>
    <xf numFmtId="0" fontId="35" fillId="18" borderId="1" xfId="0" applyFont="1" applyFill="1" applyBorder="1" applyAlignment="1">
      <alignment wrapText="1"/>
    </xf>
    <xf numFmtId="172" fontId="35" fillId="18" borderId="1" xfId="0" applyNumberFormat="1" applyFont="1" applyFill="1" applyBorder="1" applyAlignment="1">
      <alignment horizontal="center" vertical="center" wrapText="1"/>
    </xf>
    <xf numFmtId="175" fontId="2" fillId="18" borderId="1" xfId="20" applyNumberFormat="1" applyFont="1" applyFill="1" applyBorder="1" applyAlignment="1">
      <alignment horizontal="center" vertical="center" wrapText="1"/>
    </xf>
    <xf numFmtId="171" fontId="36" fillId="18" borderId="1" xfId="1" applyNumberFormat="1" applyFont="1" applyFill="1" applyBorder="1" applyAlignment="1">
      <alignment horizontal="center" vertical="center"/>
    </xf>
    <xf numFmtId="0" fontId="35" fillId="18" borderId="1" xfId="0" applyFont="1" applyFill="1" applyBorder="1" applyAlignment="1">
      <alignment horizontal="center" vertical="center" wrapText="1"/>
    </xf>
    <xf numFmtId="173" fontId="36" fillId="18" borderId="1" xfId="1" applyNumberFormat="1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vertical="center" wrapText="1"/>
    </xf>
    <xf numFmtId="171" fontId="29" fillId="18" borderId="1" xfId="15" applyNumberFormat="1" applyFont="1" applyFill="1" applyBorder="1" applyAlignment="1">
      <alignment horizontal="center" vertical="center"/>
    </xf>
    <xf numFmtId="168" fontId="2" fillId="18" borderId="1" xfId="15" applyFont="1" applyFill="1" applyBorder="1" applyAlignment="1">
      <alignment vertical="center" wrapText="1"/>
    </xf>
    <xf numFmtId="0" fontId="29" fillId="18" borderId="1" xfId="0" applyFont="1" applyFill="1" applyBorder="1" applyAlignment="1">
      <alignment vertical="center" wrapText="1"/>
    </xf>
    <xf numFmtId="0" fontId="36" fillId="20" borderId="1" xfId="0" applyFont="1" applyFill="1" applyBorder="1" applyAlignment="1">
      <alignment horizontal="justify" vertical="center" wrapText="1"/>
    </xf>
    <xf numFmtId="0" fontId="35" fillId="20" borderId="1" xfId="0" applyFont="1" applyFill="1" applyBorder="1" applyAlignment="1">
      <alignment vertical="center" wrapText="1"/>
    </xf>
    <xf numFmtId="0" fontId="35" fillId="20" borderId="1" xfId="0" applyFont="1" applyFill="1" applyBorder="1" applyAlignment="1">
      <alignment horizontal="center" vertical="center" wrapText="1"/>
    </xf>
    <xf numFmtId="172" fontId="35" fillId="20" borderId="1" xfId="0" applyNumberFormat="1" applyFont="1" applyFill="1" applyBorder="1" applyAlignment="1">
      <alignment horizontal="center" vertical="center" wrapText="1"/>
    </xf>
    <xf numFmtId="0" fontId="35" fillId="20" borderId="1" xfId="0" applyFont="1" applyFill="1" applyBorder="1" applyAlignment="1">
      <alignment wrapText="1"/>
    </xf>
    <xf numFmtId="175" fontId="2" fillId="20" borderId="1" xfId="20" applyNumberFormat="1" applyFont="1" applyFill="1" applyBorder="1" applyAlignment="1">
      <alignment horizontal="center" vertical="center" wrapText="1"/>
    </xf>
    <xf numFmtId="171" fontId="36" fillId="20" borderId="1" xfId="1" applyNumberFormat="1" applyFont="1" applyFill="1" applyBorder="1" applyAlignment="1">
      <alignment horizontal="center" vertical="center"/>
    </xf>
    <xf numFmtId="0" fontId="35" fillId="21" borderId="1" xfId="0" applyFont="1" applyFill="1" applyBorder="1" applyAlignment="1">
      <alignment horizontal="center" vertical="center" wrapText="1"/>
    </xf>
    <xf numFmtId="10" fontId="35" fillId="21" borderId="1" xfId="0" applyNumberFormat="1" applyFont="1" applyFill="1" applyBorder="1" applyAlignment="1">
      <alignment horizontal="center" vertical="center" wrapText="1"/>
    </xf>
    <xf numFmtId="0" fontId="35" fillId="21" borderId="1" xfId="0" applyFont="1" applyFill="1" applyBorder="1" applyAlignment="1">
      <alignment wrapText="1"/>
    </xf>
    <xf numFmtId="175" fontId="2" fillId="21" borderId="1" xfId="20" applyNumberFormat="1" applyFont="1" applyFill="1" applyBorder="1" applyAlignment="1">
      <alignment horizontal="center" vertical="center" wrapText="1"/>
    </xf>
    <xf numFmtId="171" fontId="36" fillId="21" borderId="1" xfId="1" applyNumberFormat="1" applyFont="1" applyFill="1" applyBorder="1" applyAlignment="1">
      <alignment horizontal="center" vertical="center" wrapText="1"/>
    </xf>
    <xf numFmtId="10" fontId="35" fillId="3" borderId="0" xfId="0" applyNumberFormat="1" applyFont="1" applyFill="1" applyAlignment="1">
      <alignment horizontal="center" vertical="center" wrapText="1"/>
    </xf>
    <xf numFmtId="172" fontId="35" fillId="3" borderId="0" xfId="0" applyNumberFormat="1" applyFont="1" applyFill="1" applyAlignment="1">
      <alignment horizontal="center" vertical="center" wrapText="1"/>
    </xf>
    <xf numFmtId="173" fontId="34" fillId="3" borderId="0" xfId="1" applyNumberFormat="1" applyFont="1" applyFill="1" applyAlignment="1">
      <alignment horizontal="center" vertical="center" wrapText="1"/>
    </xf>
    <xf numFmtId="171" fontId="34" fillId="23" borderId="1" xfId="0" applyNumberFormat="1" applyFont="1" applyFill="1" applyBorder="1" applyAlignment="1">
      <alignment horizontal="center" vertical="center" wrapText="1"/>
    </xf>
    <xf numFmtId="170" fontId="35" fillId="3" borderId="0" xfId="0" applyNumberFormat="1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left" vertical="center" wrapText="1"/>
    </xf>
    <xf numFmtId="10" fontId="35" fillId="0" borderId="0" xfId="0" applyNumberFormat="1" applyFont="1" applyAlignment="1">
      <alignment horizontal="center" vertical="center" wrapText="1"/>
    </xf>
    <xf numFmtId="172" fontId="35" fillId="0" borderId="0" xfId="0" applyNumberFormat="1" applyFont="1" applyAlignment="1">
      <alignment horizontal="center" vertical="center" wrapText="1"/>
    </xf>
    <xf numFmtId="173" fontId="34" fillId="0" borderId="0" xfId="1" applyNumberFormat="1" applyFont="1" applyAlignment="1">
      <alignment horizontal="center" vertical="center" wrapText="1"/>
    </xf>
    <xf numFmtId="0" fontId="1" fillId="3" borderId="1" xfId="20" applyFont="1" applyFill="1" applyBorder="1" applyAlignment="1">
      <alignment horizontal="justify" vertical="center" wrapText="1"/>
    </xf>
    <xf numFmtId="0" fontId="1" fillId="3" borderId="1" xfId="20" applyFont="1" applyFill="1" applyBorder="1" applyAlignment="1">
      <alignment horizontal="left" vertical="center" wrapText="1"/>
    </xf>
    <xf numFmtId="172" fontId="1" fillId="3" borderId="1" xfId="22" applyNumberFormat="1" applyFont="1" applyFill="1" applyBorder="1" applyAlignment="1">
      <alignment horizontal="center" vertical="center" wrapText="1"/>
    </xf>
    <xf numFmtId="175" fontId="1" fillId="3" borderId="1" xfId="20" applyNumberFormat="1" applyFont="1" applyFill="1" applyBorder="1" applyAlignment="1">
      <alignment horizontal="center" vertical="center" wrapText="1"/>
    </xf>
    <xf numFmtId="0" fontId="1" fillId="3" borderId="1" xfId="20" applyFont="1" applyFill="1" applyBorder="1" applyAlignment="1">
      <alignment horizontal="center" vertical="center" wrapText="1"/>
    </xf>
    <xf numFmtId="171" fontId="1" fillId="3" borderId="1" xfId="21" applyNumberFormat="1" applyFont="1" applyFill="1" applyBorder="1" applyAlignment="1" applyProtection="1">
      <alignment horizontal="center" vertical="center" wrapText="1"/>
    </xf>
    <xf numFmtId="171" fontId="1" fillId="3" borderId="1" xfId="23" applyNumberFormat="1" applyFont="1" applyFill="1" applyBorder="1" applyAlignment="1">
      <alignment horizontal="center" vertical="center" wrapText="1"/>
    </xf>
    <xf numFmtId="171" fontId="1" fillId="3" borderId="1" xfId="21" applyNumberFormat="1" applyFont="1" applyFill="1" applyBorder="1" applyAlignment="1">
      <alignment horizontal="center" vertical="center" wrapText="1"/>
    </xf>
    <xf numFmtId="1" fontId="1" fillId="3" borderId="1" xfId="22" applyNumberFormat="1" applyFont="1" applyFill="1" applyBorder="1" applyAlignment="1">
      <alignment horizontal="center" vertical="center" wrapText="1"/>
    </xf>
    <xf numFmtId="0" fontId="1" fillId="29" borderId="1" xfId="0" applyFont="1" applyFill="1" applyBorder="1" applyAlignment="1">
      <alignment horizontal="center" vertical="center" wrapText="1"/>
    </xf>
    <xf numFmtId="172" fontId="1" fillId="3" borderId="1" xfId="20" applyNumberFormat="1" applyFont="1" applyFill="1" applyBorder="1" applyAlignment="1">
      <alignment horizontal="center" vertical="center" wrapText="1"/>
    </xf>
    <xf numFmtId="165" fontId="1" fillId="3" borderId="1" xfId="23" applyFont="1" applyFill="1" applyBorder="1" applyAlignment="1">
      <alignment wrapText="1"/>
    </xf>
    <xf numFmtId="165" fontId="1" fillId="3" borderId="1" xfId="23" applyFont="1" applyFill="1" applyBorder="1" applyAlignment="1">
      <alignment vertical="center" wrapText="1"/>
    </xf>
    <xf numFmtId="0" fontId="1" fillId="3" borderId="1" xfId="20" applyNumberFormat="1" applyFont="1" applyFill="1" applyBorder="1" applyAlignment="1">
      <alignment horizontal="justify" vertical="center" wrapText="1"/>
    </xf>
    <xf numFmtId="0" fontId="1" fillId="3" borderId="1" xfId="2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0" fontId="1" fillId="29" borderId="1" xfId="0" applyFont="1" applyFill="1" applyBorder="1" applyAlignment="1">
      <alignment horizontal="left" vertical="center" wrapText="1"/>
    </xf>
    <xf numFmtId="0" fontId="1" fillId="29" borderId="7" xfId="0" applyFont="1" applyFill="1" applyBorder="1" applyAlignment="1">
      <alignment horizontal="center" vertical="center" wrapText="1"/>
    </xf>
    <xf numFmtId="164" fontId="1" fillId="29" borderId="7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29" borderId="9" xfId="0" applyFont="1" applyFill="1" applyBorder="1" applyAlignment="1">
      <alignment horizontal="center" vertical="center" wrapText="1"/>
    </xf>
    <xf numFmtId="164" fontId="1" fillId="29" borderId="9" xfId="0" applyNumberFormat="1" applyFont="1" applyFill="1" applyBorder="1" applyAlignment="1">
      <alignment horizontal="center" vertical="center" wrapText="1"/>
    </xf>
    <xf numFmtId="0" fontId="1" fillId="29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76" fontId="1" fillId="29" borderId="7" xfId="0" applyNumberFormat="1" applyFont="1" applyFill="1" applyBorder="1" applyAlignment="1">
      <alignment horizontal="center" vertical="center" wrapText="1"/>
    </xf>
    <xf numFmtId="0" fontId="5" fillId="3" borderId="0" xfId="28" applyFont="1" applyFill="1"/>
    <xf numFmtId="0" fontId="22" fillId="32" borderId="1" xfId="28" applyFont="1" applyFill="1" applyBorder="1" applyAlignment="1">
      <alignment horizontal="center" vertical="center" wrapText="1"/>
    </xf>
    <xf numFmtId="0" fontId="43" fillId="34" borderId="1" xfId="28" applyFont="1" applyFill="1" applyBorder="1" applyAlignment="1">
      <alignment horizontal="center" vertical="center" wrapText="1"/>
    </xf>
    <xf numFmtId="171" fontId="5" fillId="3" borderId="0" xfId="28" applyNumberFormat="1" applyFont="1" applyFill="1"/>
    <xf numFmtId="9" fontId="5" fillId="3" borderId="0" xfId="29" applyFont="1" applyFill="1"/>
    <xf numFmtId="0" fontId="43" fillId="28" borderId="1" xfId="28" applyFont="1" applyFill="1" applyBorder="1" applyAlignment="1">
      <alignment horizontal="center" vertical="center" wrapText="1"/>
    </xf>
    <xf numFmtId="0" fontId="43" fillId="35" borderId="1" xfId="28" applyFont="1" applyFill="1" applyBorder="1" applyAlignment="1">
      <alignment horizontal="center" vertical="center" wrapText="1"/>
    </xf>
    <xf numFmtId="0" fontId="44" fillId="34" borderId="1" xfId="28" applyNumberFormat="1" applyFont="1" applyFill="1" applyBorder="1" applyAlignment="1">
      <alignment horizontal="center" vertical="center" wrapText="1"/>
    </xf>
    <xf numFmtId="0" fontId="43" fillId="5" borderId="1" xfId="28" applyFont="1" applyFill="1" applyBorder="1" applyAlignment="1">
      <alignment horizontal="center" vertical="center" wrapText="1"/>
    </xf>
    <xf numFmtId="9" fontId="44" fillId="5" borderId="1" xfId="28" applyNumberFormat="1" applyFont="1" applyFill="1" applyBorder="1" applyAlignment="1">
      <alignment horizontal="center" vertical="center" wrapText="1"/>
    </xf>
    <xf numFmtId="0" fontId="43" fillId="36" borderId="1" xfId="28" applyFont="1" applyFill="1" applyBorder="1" applyAlignment="1">
      <alignment horizontal="center" vertical="center" wrapText="1"/>
    </xf>
    <xf numFmtId="9" fontId="44" fillId="36" borderId="1" xfId="28" applyNumberFormat="1" applyFont="1" applyFill="1" applyBorder="1" applyAlignment="1">
      <alignment horizontal="center" vertical="center" wrapText="1"/>
    </xf>
    <xf numFmtId="169" fontId="5" fillId="3" borderId="0" xfId="30" applyFont="1" applyFill="1"/>
    <xf numFmtId="0" fontId="43" fillId="37" borderId="1" xfId="28" applyFont="1" applyFill="1" applyBorder="1" applyAlignment="1">
      <alignment horizontal="center" vertical="center" wrapText="1"/>
    </xf>
    <xf numFmtId="9" fontId="44" fillId="37" borderId="1" xfId="28" applyNumberFormat="1" applyFont="1" applyFill="1" applyBorder="1" applyAlignment="1">
      <alignment horizontal="center" vertical="center" wrapText="1"/>
    </xf>
    <xf numFmtId="0" fontId="43" fillId="38" borderId="1" xfId="28" applyFont="1" applyFill="1" applyBorder="1" applyAlignment="1">
      <alignment horizontal="center" vertical="center" wrapText="1"/>
    </xf>
    <xf numFmtId="9" fontId="44" fillId="38" borderId="1" xfId="28" applyNumberFormat="1" applyFont="1" applyFill="1" applyBorder="1" applyAlignment="1">
      <alignment horizontal="center" vertical="center" wrapText="1"/>
    </xf>
    <xf numFmtId="169" fontId="5" fillId="3" borderId="0" xfId="28" applyNumberFormat="1" applyFont="1" applyFill="1"/>
    <xf numFmtId="0" fontId="42" fillId="39" borderId="1" xfId="28" applyFont="1" applyFill="1" applyBorder="1" applyAlignment="1">
      <alignment horizontal="center" vertical="center" wrapText="1"/>
    </xf>
    <xf numFmtId="0" fontId="43" fillId="39" borderId="1" xfId="28" applyFont="1" applyFill="1" applyBorder="1" applyAlignment="1">
      <alignment horizontal="center" vertical="center" wrapText="1"/>
    </xf>
    <xf numFmtId="9" fontId="44" fillId="39" borderId="1" xfId="28" applyNumberFormat="1" applyFont="1" applyFill="1" applyBorder="1" applyAlignment="1">
      <alignment horizontal="center" vertical="center" wrapText="1"/>
    </xf>
    <xf numFmtId="171" fontId="27" fillId="39" borderId="1" xfId="28" applyNumberFormat="1" applyFont="1" applyFill="1" applyBorder="1" applyAlignment="1">
      <alignment horizontal="center" vertical="center" wrapText="1"/>
    </xf>
    <xf numFmtId="171" fontId="43" fillId="39" borderId="1" xfId="28" applyNumberFormat="1" applyFont="1" applyFill="1" applyBorder="1" applyAlignment="1">
      <alignment horizontal="center" vertical="center" wrapText="1"/>
    </xf>
    <xf numFmtId="9" fontId="5" fillId="3" borderId="0" xfId="28" applyNumberFormat="1" applyFont="1" applyFill="1"/>
    <xf numFmtId="0" fontId="43" fillId="20" borderId="1" xfId="28" applyFont="1" applyFill="1" applyBorder="1" applyAlignment="1">
      <alignment horizontal="center" vertical="center" wrapText="1"/>
    </xf>
    <xf numFmtId="9" fontId="44" fillId="20" borderId="1" xfId="28" applyNumberFormat="1" applyFont="1" applyFill="1" applyBorder="1" applyAlignment="1">
      <alignment horizontal="center" vertical="center" wrapText="1"/>
    </xf>
    <xf numFmtId="0" fontId="43" fillId="40" borderId="1" xfId="28" applyFont="1" applyFill="1" applyBorder="1" applyAlignment="1">
      <alignment horizontal="center" vertical="center" wrapText="1"/>
    </xf>
    <xf numFmtId="9" fontId="44" fillId="40" borderId="1" xfId="28" applyNumberFormat="1" applyFont="1" applyFill="1" applyBorder="1" applyAlignment="1">
      <alignment horizontal="center" vertical="center" wrapText="1"/>
    </xf>
    <xf numFmtId="171" fontId="22" fillId="3" borderId="0" xfId="28" applyNumberFormat="1" applyFont="1" applyFill="1"/>
    <xf numFmtId="9" fontId="22" fillId="3" borderId="0" xfId="29" applyFont="1" applyFill="1"/>
    <xf numFmtId="9" fontId="22" fillId="24" borderId="1" xfId="29" applyFont="1" applyFill="1" applyBorder="1" applyAlignment="1">
      <alignment horizontal="center" vertical="center" wrapText="1"/>
    </xf>
    <xf numFmtId="171" fontId="27" fillId="41" borderId="1" xfId="28" applyNumberFormat="1" applyFont="1" applyFill="1" applyBorder="1" applyAlignment="1">
      <alignment horizontal="center" vertical="center" wrapText="1"/>
    </xf>
    <xf numFmtId="171" fontId="22" fillId="41" borderId="1" xfId="28" applyNumberFormat="1" applyFont="1" applyFill="1" applyBorder="1" applyAlignment="1">
      <alignment horizontal="center" vertical="center" wrapText="1"/>
    </xf>
    <xf numFmtId="171" fontId="1" fillId="0" borderId="0" xfId="28" applyNumberFormat="1" applyAlignment="1">
      <alignment vertical="center" wrapText="1"/>
    </xf>
    <xf numFmtId="171" fontId="1" fillId="3" borderId="0" xfId="28" applyNumberFormat="1" applyFill="1" applyAlignment="1">
      <alignment vertical="center" wrapText="1"/>
    </xf>
    <xf numFmtId="0" fontId="32" fillId="42" borderId="11" xfId="0" applyFont="1" applyFill="1" applyBorder="1" applyAlignment="1">
      <alignment horizontal="center" wrapText="1" readingOrder="1"/>
    </xf>
    <xf numFmtId="0" fontId="1" fillId="0" borderId="0" xfId="0" applyFont="1"/>
    <xf numFmtId="0" fontId="28" fillId="43" borderId="12" xfId="0" applyFont="1" applyFill="1" applyBorder="1" applyAlignment="1">
      <alignment horizontal="left" wrapText="1" readingOrder="1"/>
    </xf>
    <xf numFmtId="0" fontId="28" fillId="43" borderId="13" xfId="0" applyFont="1" applyFill="1" applyBorder="1" applyAlignment="1">
      <alignment horizontal="left" wrapText="1" readingOrder="1"/>
    </xf>
    <xf numFmtId="0" fontId="28" fillId="43" borderId="17" xfId="0" applyFont="1" applyFill="1" applyBorder="1" applyAlignment="1">
      <alignment horizontal="left" wrapText="1" readingOrder="1"/>
    </xf>
    <xf numFmtId="0" fontId="28" fillId="43" borderId="10" xfId="0" applyFont="1" applyFill="1" applyBorder="1" applyAlignment="1">
      <alignment horizontal="left" wrapText="1" readingOrder="1"/>
    </xf>
    <xf numFmtId="0" fontId="28" fillId="43" borderId="22" xfId="0" applyFont="1" applyFill="1" applyBorder="1" applyAlignment="1">
      <alignment horizontal="left" wrapText="1" readingOrder="1"/>
    </xf>
    <xf numFmtId="0" fontId="28" fillId="43" borderId="11" xfId="0" applyFont="1" applyFill="1" applyBorder="1" applyAlignment="1">
      <alignment horizontal="left" vertical="center" wrapText="1" readingOrder="1"/>
    </xf>
    <xf numFmtId="171" fontId="28" fillId="43" borderId="14" xfId="0" applyNumberFormat="1" applyFont="1" applyFill="1" applyBorder="1" applyAlignment="1">
      <alignment horizontal="center" vertical="center" wrapText="1" readingOrder="1"/>
    </xf>
    <xf numFmtId="171" fontId="28" fillId="24" borderId="14" xfId="0" applyNumberFormat="1" applyFont="1" applyFill="1" applyBorder="1" applyAlignment="1">
      <alignment horizontal="center" vertical="center" wrapText="1" readingOrder="1"/>
    </xf>
    <xf numFmtId="9" fontId="28" fillId="43" borderId="14" xfId="2" applyFont="1" applyFill="1" applyBorder="1" applyAlignment="1">
      <alignment horizontal="center" vertical="center" wrapText="1" readingOrder="1"/>
    </xf>
    <xf numFmtId="171" fontId="28" fillId="31" borderId="14" xfId="0" applyNumberFormat="1" applyFont="1" applyFill="1" applyBorder="1" applyAlignment="1">
      <alignment horizontal="center" vertical="center" wrapText="1" readingOrder="1"/>
    </xf>
    <xf numFmtId="0" fontId="29" fillId="43" borderId="18" xfId="0" applyFont="1" applyFill="1" applyBorder="1" applyAlignment="1">
      <alignment wrapText="1" readingOrder="1"/>
    </xf>
    <xf numFmtId="0" fontId="29" fillId="43" borderId="20" xfId="0" applyFont="1" applyFill="1" applyBorder="1" applyAlignment="1">
      <alignment wrapText="1" readingOrder="1"/>
    </xf>
    <xf numFmtId="0" fontId="1" fillId="3" borderId="23" xfId="31" applyFont="1" applyFill="1" applyBorder="1" applyAlignment="1">
      <alignment horizontal="left" vertical="center" wrapText="1"/>
    </xf>
    <xf numFmtId="0" fontId="1" fillId="3" borderId="0" xfId="0" applyFont="1" applyFill="1"/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18" borderId="2" xfId="0" applyFont="1" applyFill="1" applyBorder="1" applyAlignment="1">
      <alignment horizontal="center" vertical="center" wrapText="1"/>
    </xf>
    <xf numFmtId="0" fontId="36" fillId="18" borderId="3" xfId="0" applyFont="1" applyFill="1" applyBorder="1" applyAlignment="1">
      <alignment horizontal="center" vertical="center" wrapText="1"/>
    </xf>
    <xf numFmtId="0" fontId="36" fillId="18" borderId="4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36" fillId="10" borderId="3" xfId="0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1" borderId="2" xfId="0" applyFont="1" applyFill="1" applyBorder="1" applyAlignment="1">
      <alignment horizontal="center" vertical="center" wrapText="1"/>
    </xf>
    <xf numFmtId="0" fontId="36" fillId="11" borderId="4" xfId="0" applyFont="1" applyFill="1" applyBorder="1" applyAlignment="1">
      <alignment horizontal="center" vertical="center" wrapText="1"/>
    </xf>
    <xf numFmtId="0" fontId="36" fillId="19" borderId="2" xfId="0" applyFont="1" applyFill="1" applyBorder="1" applyAlignment="1">
      <alignment horizontal="center" vertical="center" wrapText="1"/>
    </xf>
    <xf numFmtId="0" fontId="36" fillId="19" borderId="3" xfId="0" applyFont="1" applyFill="1" applyBorder="1" applyAlignment="1">
      <alignment horizontal="center" vertical="center" wrapText="1"/>
    </xf>
    <xf numFmtId="0" fontId="36" fillId="19" borderId="4" xfId="0" applyFont="1" applyFill="1" applyBorder="1" applyAlignment="1">
      <alignment horizontal="center" vertical="center" wrapText="1"/>
    </xf>
    <xf numFmtId="0" fontId="36" fillId="13" borderId="2" xfId="0" applyFont="1" applyFill="1" applyBorder="1" applyAlignment="1">
      <alignment horizontal="center" vertical="center" wrapText="1"/>
    </xf>
    <xf numFmtId="0" fontId="36" fillId="13" borderId="4" xfId="0" applyFont="1" applyFill="1" applyBorder="1" applyAlignment="1">
      <alignment horizontal="center" vertical="center" wrapText="1"/>
    </xf>
    <xf numFmtId="175" fontId="36" fillId="13" borderId="2" xfId="0" applyNumberFormat="1" applyFont="1" applyFill="1" applyBorder="1" applyAlignment="1">
      <alignment horizontal="center" vertical="top" wrapText="1"/>
    </xf>
    <xf numFmtId="175" fontId="36" fillId="13" borderId="4" xfId="0" applyNumberFormat="1" applyFont="1" applyFill="1" applyBorder="1" applyAlignment="1">
      <alignment horizontal="center" vertical="top" wrapText="1"/>
    </xf>
    <xf numFmtId="168" fontId="35" fillId="11" borderId="2" xfId="15" applyFont="1" applyFill="1" applyBorder="1" applyAlignment="1">
      <alignment horizontal="center" vertical="center" wrapText="1"/>
    </xf>
    <xf numFmtId="168" fontId="35" fillId="11" borderId="4" xfId="15" applyFont="1" applyFill="1" applyBorder="1" applyAlignment="1">
      <alignment horizontal="center" vertical="center" wrapText="1"/>
    </xf>
    <xf numFmtId="0" fontId="35" fillId="19" borderId="2" xfId="0" applyNumberFormat="1" applyFont="1" applyFill="1" applyBorder="1" applyAlignment="1">
      <alignment horizontal="center" vertical="center" wrapText="1"/>
    </xf>
    <xf numFmtId="0" fontId="35" fillId="19" borderId="3" xfId="0" applyNumberFormat="1" applyFont="1" applyFill="1" applyBorder="1" applyAlignment="1">
      <alignment horizontal="center" vertical="center" wrapText="1"/>
    </xf>
    <xf numFmtId="0" fontId="35" fillId="19" borderId="4" xfId="0" applyNumberFormat="1" applyFont="1" applyFill="1" applyBorder="1" applyAlignment="1">
      <alignment horizontal="center" vertical="center" wrapText="1"/>
    </xf>
    <xf numFmtId="0" fontId="35" fillId="13" borderId="2" xfId="0" applyFont="1" applyFill="1" applyBorder="1" applyAlignment="1">
      <alignment horizontal="center" vertical="center" wrapText="1"/>
    </xf>
    <xf numFmtId="0" fontId="35" fillId="13" borderId="4" xfId="0" applyFont="1" applyFill="1" applyBorder="1" applyAlignment="1">
      <alignment horizontal="center" vertical="center" wrapText="1"/>
    </xf>
    <xf numFmtId="0" fontId="40" fillId="14" borderId="2" xfId="0" applyFont="1" applyFill="1" applyBorder="1" applyAlignment="1">
      <alignment horizontal="center" vertical="center" wrapText="1"/>
    </xf>
    <xf numFmtId="0" fontId="40" fillId="14" borderId="4" xfId="0" applyFont="1" applyFill="1" applyBorder="1" applyAlignment="1">
      <alignment horizontal="center" vertical="center" wrapText="1"/>
    </xf>
    <xf numFmtId="0" fontId="36" fillId="14" borderId="2" xfId="0" applyFont="1" applyFill="1" applyBorder="1" applyAlignment="1">
      <alignment horizontal="center" vertical="center" wrapText="1"/>
    </xf>
    <xf numFmtId="0" fontId="36" fillId="14" borderId="4" xfId="0" applyFont="1" applyFill="1" applyBorder="1" applyAlignment="1">
      <alignment horizontal="center" vertical="center" wrapText="1"/>
    </xf>
    <xf numFmtId="0" fontId="35" fillId="15" borderId="2" xfId="0" applyFont="1" applyFill="1" applyBorder="1" applyAlignment="1">
      <alignment horizontal="center" vertical="center" wrapText="1"/>
    </xf>
    <xf numFmtId="0" fontId="35" fillId="15" borderId="3" xfId="0" applyFont="1" applyFill="1" applyBorder="1" applyAlignment="1">
      <alignment horizontal="center" vertical="center" wrapText="1"/>
    </xf>
    <xf numFmtId="0" fontId="35" fillId="15" borderId="4" xfId="0" applyFont="1" applyFill="1" applyBorder="1" applyAlignment="1">
      <alignment horizontal="center" vertical="center" wrapText="1"/>
    </xf>
    <xf numFmtId="175" fontId="36" fillId="20" borderId="2" xfId="0" applyNumberFormat="1" applyFont="1" applyFill="1" applyBorder="1" applyAlignment="1">
      <alignment horizontal="center" vertical="top" wrapText="1"/>
    </xf>
    <xf numFmtId="175" fontId="36" fillId="20" borderId="3" xfId="0" applyNumberFormat="1" applyFont="1" applyFill="1" applyBorder="1" applyAlignment="1">
      <alignment horizontal="center" vertical="top" wrapText="1"/>
    </xf>
    <xf numFmtId="175" fontId="36" fillId="20" borderId="4" xfId="0" applyNumberFormat="1" applyFont="1" applyFill="1" applyBorder="1" applyAlignment="1">
      <alignment horizontal="center" vertical="top" wrapText="1"/>
    </xf>
    <xf numFmtId="0" fontId="34" fillId="23" borderId="6" xfId="0" applyFont="1" applyFill="1" applyBorder="1" applyAlignment="1">
      <alignment horizontal="center" vertical="center" wrapText="1"/>
    </xf>
    <xf numFmtId="0" fontId="34" fillId="23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175" fontId="36" fillId="5" borderId="1" xfId="0" applyNumberFormat="1" applyFont="1" applyFill="1" applyBorder="1" applyAlignment="1">
      <alignment horizontal="center" vertical="center" wrapText="1"/>
    </xf>
    <xf numFmtId="175" fontId="36" fillId="7" borderId="1" xfId="0" applyNumberFormat="1" applyFont="1" applyFill="1" applyBorder="1" applyAlignment="1">
      <alignment horizontal="center" vertical="center" wrapText="1"/>
    </xf>
    <xf numFmtId="175" fontId="36" fillId="9" borderId="1" xfId="0" applyNumberFormat="1" applyFont="1" applyFill="1" applyBorder="1" applyAlignment="1">
      <alignment horizontal="center" vertical="center" wrapText="1"/>
    </xf>
    <xf numFmtId="175" fontId="36" fillId="19" borderId="1" xfId="0" applyNumberFormat="1" applyFont="1" applyFill="1" applyBorder="1" applyAlignment="1">
      <alignment horizontal="center" vertical="center" wrapText="1"/>
    </xf>
    <xf numFmtId="0" fontId="38" fillId="18" borderId="1" xfId="0" applyFont="1" applyFill="1" applyBorder="1" applyAlignment="1">
      <alignment horizontal="center" vertical="center" textRotation="90"/>
    </xf>
    <xf numFmtId="0" fontId="38" fillId="5" borderId="1" xfId="0" applyFont="1" applyFill="1" applyBorder="1" applyAlignment="1">
      <alignment horizontal="center" vertical="center" textRotation="90"/>
    </xf>
    <xf numFmtId="0" fontId="38" fillId="19" borderId="1" xfId="0" applyFont="1" applyFill="1" applyBorder="1" applyAlignment="1">
      <alignment horizontal="center" vertical="center" textRotation="90" wrapText="1"/>
    </xf>
    <xf numFmtId="0" fontId="38" fillId="19" borderId="1" xfId="0" applyFont="1" applyFill="1" applyBorder="1" applyAlignment="1">
      <alignment horizontal="center" vertical="center" textRotation="90"/>
    </xf>
    <xf numFmtId="0" fontId="35" fillId="19" borderId="1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center" vertical="center" wrapText="1"/>
    </xf>
    <xf numFmtId="0" fontId="35" fillId="14" borderId="1" xfId="0" applyFont="1" applyFill="1" applyBorder="1" applyAlignment="1">
      <alignment horizontal="center" vertical="center" wrapText="1"/>
    </xf>
    <xf numFmtId="0" fontId="35" fillId="15" borderId="1" xfId="0" applyFont="1" applyFill="1" applyBorder="1" applyAlignment="1">
      <alignment horizontal="center" vertical="center" wrapText="1"/>
    </xf>
    <xf numFmtId="0" fontId="38" fillId="18" borderId="1" xfId="0" applyFont="1" applyFill="1" applyBorder="1" applyAlignment="1">
      <alignment horizontal="center" vertical="center" textRotation="90" wrapText="1"/>
    </xf>
    <xf numFmtId="0" fontId="35" fillId="11" borderId="1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 wrapText="1"/>
    </xf>
    <xf numFmtId="175" fontId="36" fillId="10" borderId="2" xfId="0" applyNumberFormat="1" applyFont="1" applyFill="1" applyBorder="1" applyAlignment="1">
      <alignment horizontal="center" vertical="center" wrapText="1"/>
    </xf>
    <xf numFmtId="175" fontId="36" fillId="10" borderId="3" xfId="0" applyNumberFormat="1" applyFont="1" applyFill="1" applyBorder="1" applyAlignment="1">
      <alignment horizontal="center" vertical="center" wrapText="1"/>
    </xf>
    <xf numFmtId="175" fontId="36" fillId="10" borderId="4" xfId="0" applyNumberFormat="1" applyFont="1" applyFill="1" applyBorder="1" applyAlignment="1">
      <alignment horizontal="center" vertical="center" wrapText="1"/>
    </xf>
    <xf numFmtId="175" fontId="36" fillId="11" borderId="2" xfId="0" applyNumberFormat="1" applyFont="1" applyFill="1" applyBorder="1" applyAlignment="1">
      <alignment horizontal="center" vertical="top" wrapText="1"/>
    </xf>
    <xf numFmtId="175" fontId="36" fillId="11" borderId="4" xfId="0" applyNumberFormat="1" applyFont="1" applyFill="1" applyBorder="1" applyAlignment="1">
      <alignment horizontal="center" vertical="top" wrapText="1"/>
    </xf>
    <xf numFmtId="0" fontId="35" fillId="7" borderId="1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0" fontId="38" fillId="16" borderId="1" xfId="0" applyFont="1" applyFill="1" applyBorder="1" applyAlignment="1">
      <alignment horizontal="center" vertical="center" wrapText="1"/>
    </xf>
    <xf numFmtId="172" fontId="36" fillId="5" borderId="2" xfId="2" applyNumberFormat="1" applyFont="1" applyFill="1" applyBorder="1" applyAlignment="1">
      <alignment horizontal="center" vertical="center" wrapText="1"/>
    </xf>
    <xf numFmtId="172" fontId="36" fillId="5" borderId="3" xfId="2" applyNumberFormat="1" applyFont="1" applyFill="1" applyBorder="1" applyAlignment="1">
      <alignment horizontal="center" vertical="center" wrapText="1"/>
    </xf>
    <xf numFmtId="172" fontId="36" fillId="5" borderId="4" xfId="2" applyNumberFormat="1" applyFont="1" applyFill="1" applyBorder="1" applyAlignment="1">
      <alignment horizontal="center" vertical="center" wrapText="1"/>
    </xf>
    <xf numFmtId="172" fontId="35" fillId="10" borderId="2" xfId="0" applyNumberFormat="1" applyFont="1" applyFill="1" applyBorder="1" applyAlignment="1">
      <alignment horizontal="center" vertical="center" wrapText="1"/>
    </xf>
    <xf numFmtId="172" fontId="35" fillId="10" borderId="3" xfId="0" applyNumberFormat="1" applyFont="1" applyFill="1" applyBorder="1" applyAlignment="1">
      <alignment horizontal="center" vertical="center" wrapText="1"/>
    </xf>
    <xf numFmtId="172" fontId="35" fillId="10" borderId="4" xfId="0" applyNumberFormat="1" applyFont="1" applyFill="1" applyBorder="1" applyAlignment="1">
      <alignment horizontal="center" vertical="center" wrapText="1"/>
    </xf>
    <xf numFmtId="172" fontId="35" fillId="11" borderId="2" xfId="0" applyNumberFormat="1" applyFont="1" applyFill="1" applyBorder="1" applyAlignment="1">
      <alignment horizontal="center" vertical="center" wrapText="1"/>
    </xf>
    <xf numFmtId="172" fontId="35" fillId="11" borderId="4" xfId="0" applyNumberFormat="1" applyFont="1" applyFill="1" applyBorder="1" applyAlignment="1">
      <alignment horizontal="center" vertical="center" wrapText="1"/>
    </xf>
    <xf numFmtId="172" fontId="35" fillId="19" borderId="2" xfId="0" applyNumberFormat="1" applyFont="1" applyFill="1" applyBorder="1" applyAlignment="1">
      <alignment horizontal="center" vertical="center" wrapText="1"/>
    </xf>
    <xf numFmtId="172" fontId="35" fillId="19" borderId="3" xfId="0" applyNumberFormat="1" applyFont="1" applyFill="1" applyBorder="1" applyAlignment="1">
      <alignment horizontal="center" vertical="center" wrapText="1"/>
    </xf>
    <xf numFmtId="172" fontId="35" fillId="19" borderId="4" xfId="0" applyNumberFormat="1" applyFont="1" applyFill="1" applyBorder="1" applyAlignment="1">
      <alignment horizontal="center" vertical="center" wrapText="1"/>
    </xf>
    <xf numFmtId="0" fontId="40" fillId="15" borderId="2" xfId="0" applyFont="1" applyFill="1" applyBorder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40" fillId="15" borderId="4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textRotation="90" wrapText="1"/>
    </xf>
    <xf numFmtId="0" fontId="35" fillId="3" borderId="0" xfId="0" applyFont="1" applyFill="1" applyAlignment="1">
      <alignment horizontal="left" vertical="center" wrapText="1"/>
    </xf>
    <xf numFmtId="174" fontId="35" fillId="16" borderId="1" xfId="1" applyNumberFormat="1" applyFont="1" applyFill="1" applyBorder="1" applyAlignment="1">
      <alignment horizontal="center" vertical="center" textRotation="90"/>
    </xf>
    <xf numFmtId="0" fontId="35" fillId="16" borderId="1" xfId="0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 wrapText="1"/>
    </xf>
    <xf numFmtId="0" fontId="35" fillId="17" borderId="1" xfId="0" applyFont="1" applyFill="1" applyBorder="1" applyAlignment="1">
      <alignment horizontal="center" vertical="center" wrapText="1"/>
    </xf>
    <xf numFmtId="0" fontId="35" fillId="18" borderId="1" xfId="0" applyFont="1" applyFill="1" applyBorder="1" applyAlignment="1">
      <alignment horizontal="center" vertical="center" wrapText="1"/>
    </xf>
    <xf numFmtId="172" fontId="35" fillId="16" borderId="2" xfId="0" applyNumberFormat="1" applyFont="1" applyFill="1" applyBorder="1" applyAlignment="1">
      <alignment horizontal="center" vertical="center" wrapText="1"/>
    </xf>
    <xf numFmtId="172" fontId="35" fillId="16" borderId="4" xfId="0" applyNumberFormat="1" applyFont="1" applyFill="1" applyBorder="1" applyAlignment="1">
      <alignment horizontal="center" vertical="center" wrapText="1"/>
    </xf>
    <xf numFmtId="172" fontId="35" fillId="18" borderId="2" xfId="0" applyNumberFormat="1" applyFont="1" applyFill="1" applyBorder="1" applyAlignment="1">
      <alignment horizontal="center" vertical="center" wrapText="1"/>
    </xf>
    <xf numFmtId="172" fontId="35" fillId="18" borderId="3" xfId="0" applyNumberFormat="1" applyFont="1" applyFill="1" applyBorder="1" applyAlignment="1">
      <alignment horizontal="center" vertical="center" wrapText="1"/>
    </xf>
    <xf numFmtId="172" fontId="35" fillId="18" borderId="4" xfId="0" applyNumberFormat="1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textRotation="90" wrapText="1"/>
    </xf>
    <xf numFmtId="0" fontId="34" fillId="3" borderId="0" xfId="0" applyFont="1" applyFill="1" applyAlignment="1">
      <alignment horizontal="left" vertical="center" wrapText="1"/>
    </xf>
    <xf numFmtId="0" fontId="34" fillId="16" borderId="1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6" fillId="16" borderId="2" xfId="0" applyFont="1" applyFill="1" applyBorder="1" applyAlignment="1">
      <alignment horizontal="center" vertical="center" wrapText="1"/>
    </xf>
    <xf numFmtId="0" fontId="36" fillId="16" borderId="4" xfId="0" applyFont="1" applyFill="1" applyBorder="1" applyAlignment="1">
      <alignment horizontal="center" vertical="center" wrapText="1"/>
    </xf>
    <xf numFmtId="172" fontId="35" fillId="13" borderId="2" xfId="0" applyNumberFormat="1" applyFont="1" applyFill="1" applyBorder="1" applyAlignment="1">
      <alignment horizontal="center" vertical="center" wrapText="1"/>
    </xf>
    <xf numFmtId="172" fontId="35" fillId="13" borderId="4" xfId="0" applyNumberFormat="1" applyFont="1" applyFill="1" applyBorder="1" applyAlignment="1">
      <alignment horizontal="center" vertical="center" wrapText="1"/>
    </xf>
    <xf numFmtId="172" fontId="35" fillId="14" borderId="2" xfId="0" applyNumberFormat="1" applyFont="1" applyFill="1" applyBorder="1" applyAlignment="1">
      <alignment horizontal="center" vertical="center" wrapText="1"/>
    </xf>
    <xf numFmtId="172" fontId="35" fillId="14" borderId="4" xfId="0" applyNumberFormat="1" applyFont="1" applyFill="1" applyBorder="1" applyAlignment="1">
      <alignment horizontal="center" vertical="center" wrapText="1"/>
    </xf>
    <xf numFmtId="172" fontId="35" fillId="15" borderId="2" xfId="2" applyNumberFormat="1" applyFont="1" applyFill="1" applyBorder="1" applyAlignment="1">
      <alignment horizontal="center" vertical="center" wrapText="1"/>
    </xf>
    <xf numFmtId="172" fontId="35" fillId="15" borderId="3" xfId="2" applyNumberFormat="1" applyFont="1" applyFill="1" applyBorder="1" applyAlignment="1">
      <alignment horizontal="center" vertical="center" wrapText="1"/>
    </xf>
    <xf numFmtId="172" fontId="35" fillId="15" borderId="4" xfId="2" applyNumberFormat="1" applyFont="1" applyFill="1" applyBorder="1" applyAlignment="1">
      <alignment horizontal="center" vertical="center" wrapText="1"/>
    </xf>
    <xf numFmtId="172" fontId="35" fillId="2" borderId="1" xfId="0" applyNumberFormat="1" applyFont="1" applyFill="1" applyBorder="1" applyAlignment="1">
      <alignment horizontal="center" vertical="center" wrapText="1"/>
    </xf>
    <xf numFmtId="171" fontId="27" fillId="3" borderId="2" xfId="20" applyNumberFormat="1" applyFont="1" applyFill="1" applyBorder="1" applyAlignment="1">
      <alignment horizontal="center" vertical="center" wrapText="1"/>
    </xf>
    <xf numFmtId="171" fontId="27" fillId="3" borderId="3" xfId="20" applyNumberFormat="1" applyFont="1" applyFill="1" applyBorder="1" applyAlignment="1">
      <alignment horizontal="center" vertical="center" wrapText="1"/>
    </xf>
    <xf numFmtId="171" fontId="27" fillId="3" borderId="4" xfId="20" applyNumberFormat="1" applyFont="1" applyFill="1" applyBorder="1" applyAlignment="1">
      <alignment horizontal="center" vertical="center" wrapText="1"/>
    </xf>
    <xf numFmtId="3" fontId="27" fillId="18" borderId="1" xfId="20" applyNumberFormat="1" applyFont="1" applyFill="1" applyBorder="1" applyAlignment="1">
      <alignment horizontal="center" vertical="center" wrapText="1"/>
    </xf>
    <xf numFmtId="0" fontId="14" fillId="18" borderId="1" xfId="20" applyFont="1" applyFill="1" applyBorder="1" applyAlignment="1">
      <alignment horizontal="center" vertical="center" wrapText="1"/>
    </xf>
    <xf numFmtId="0" fontId="27" fillId="31" borderId="1" xfId="20" applyFont="1" applyFill="1" applyBorder="1" applyAlignment="1">
      <alignment horizontal="center" vertical="center" wrapText="1"/>
    </xf>
    <xf numFmtId="0" fontId="27" fillId="18" borderId="1" xfId="20" applyFont="1" applyFill="1" applyBorder="1" applyAlignment="1">
      <alignment horizontal="center" vertical="center" wrapText="1"/>
    </xf>
    <xf numFmtId="0" fontId="27" fillId="18" borderId="2" xfId="20" applyFont="1" applyFill="1" applyBorder="1" applyAlignment="1">
      <alignment horizontal="center" vertical="center" wrapText="1"/>
    </xf>
    <xf numFmtId="0" fontId="27" fillId="18" borderId="4" xfId="20" applyFont="1" applyFill="1" applyBorder="1" applyAlignment="1">
      <alignment horizontal="center" vertical="center" wrapText="1"/>
    </xf>
    <xf numFmtId="0" fontId="27" fillId="25" borderId="1" xfId="20" applyFont="1" applyFill="1" applyBorder="1" applyAlignment="1">
      <alignment horizontal="center" vertical="center" textRotation="90" wrapText="1"/>
    </xf>
    <xf numFmtId="0" fontId="27" fillId="24" borderId="1" xfId="20" applyFont="1" applyFill="1" applyBorder="1" applyAlignment="1">
      <alignment horizontal="center" vertical="center" textRotation="90" wrapText="1"/>
    </xf>
    <xf numFmtId="0" fontId="1" fillId="3" borderId="2" xfId="20" applyFont="1" applyFill="1" applyBorder="1" applyAlignment="1">
      <alignment horizontal="center" vertical="center" wrapText="1"/>
    </xf>
    <xf numFmtId="0" fontId="1" fillId="3" borderId="3" xfId="20" applyFont="1" applyFill="1" applyBorder="1" applyAlignment="1">
      <alignment horizontal="center" vertical="center" wrapText="1"/>
    </xf>
    <xf numFmtId="0" fontId="1" fillId="3" borderId="4" xfId="20" applyFont="1" applyFill="1" applyBorder="1" applyAlignment="1">
      <alignment horizontal="center" vertical="center" wrapText="1"/>
    </xf>
    <xf numFmtId="0" fontId="27" fillId="3" borderId="1" xfId="20" applyFont="1" applyFill="1" applyBorder="1" applyAlignment="1">
      <alignment horizontal="center" vertical="center" wrapText="1"/>
    </xf>
    <xf numFmtId="0" fontId="32" fillId="3" borderId="2" xfId="20" applyFont="1" applyFill="1" applyBorder="1" applyAlignment="1">
      <alignment horizontal="center" vertical="center" wrapText="1"/>
    </xf>
    <xf numFmtId="0" fontId="32" fillId="3" borderId="3" xfId="20" applyFont="1" applyFill="1" applyBorder="1" applyAlignment="1">
      <alignment horizontal="center" vertical="center" wrapText="1"/>
    </xf>
    <xf numFmtId="0" fontId="32" fillId="3" borderId="4" xfId="20" applyFont="1" applyFill="1" applyBorder="1" applyAlignment="1">
      <alignment horizontal="center" vertical="center" wrapText="1"/>
    </xf>
    <xf numFmtId="0" fontId="27" fillId="3" borderId="2" xfId="20" applyFont="1" applyFill="1" applyBorder="1" applyAlignment="1">
      <alignment horizontal="center" vertical="center" wrapText="1"/>
    </xf>
    <xf numFmtId="0" fontId="27" fillId="3" borderId="3" xfId="20" applyFont="1" applyFill="1" applyBorder="1" applyAlignment="1">
      <alignment horizontal="center" vertical="center" wrapText="1"/>
    </xf>
    <xf numFmtId="0" fontId="27" fillId="3" borderId="4" xfId="20" applyFont="1" applyFill="1" applyBorder="1" applyAlignment="1">
      <alignment horizontal="center" vertical="center" wrapText="1"/>
    </xf>
    <xf numFmtId="0" fontId="32" fillId="29" borderId="2" xfId="0" applyFont="1" applyFill="1" applyBorder="1" applyAlignment="1">
      <alignment horizontal="center" vertical="center" wrapText="1"/>
    </xf>
    <xf numFmtId="0" fontId="32" fillId="29" borderId="3" xfId="0" applyFont="1" applyFill="1" applyBorder="1" applyAlignment="1">
      <alignment horizontal="center" vertical="center" wrapText="1"/>
    </xf>
    <xf numFmtId="0" fontId="32" fillId="29" borderId="4" xfId="0" applyFont="1" applyFill="1" applyBorder="1" applyAlignment="1">
      <alignment horizontal="center" vertical="center" wrapText="1"/>
    </xf>
    <xf numFmtId="0" fontId="27" fillId="30" borderId="1" xfId="20" applyFont="1" applyFill="1" applyBorder="1" applyAlignment="1">
      <alignment horizontal="center" vertical="center" textRotation="90" wrapText="1"/>
    </xf>
    <xf numFmtId="0" fontId="3" fillId="0" borderId="0" xfId="20" applyFont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7" fillId="2" borderId="2" xfId="20" applyFont="1" applyFill="1" applyBorder="1" applyAlignment="1">
      <alignment horizontal="center" vertical="center" wrapText="1"/>
    </xf>
    <xf numFmtId="0" fontId="27" fillId="2" borderId="3" xfId="20" applyFont="1" applyFill="1" applyBorder="1" applyAlignment="1">
      <alignment horizontal="center" vertical="center" wrapText="1"/>
    </xf>
    <xf numFmtId="0" fontId="27" fillId="2" borderId="4" xfId="20" applyFont="1" applyFill="1" applyBorder="1" applyAlignment="1">
      <alignment horizontal="center" vertical="center" wrapText="1"/>
    </xf>
    <xf numFmtId="171" fontId="27" fillId="28" borderId="1" xfId="20" applyNumberFormat="1" applyFont="1" applyFill="1" applyBorder="1" applyAlignment="1">
      <alignment horizontal="center" vertical="center" wrapText="1"/>
    </xf>
    <xf numFmtId="0" fontId="27" fillId="28" borderId="1" xfId="20" applyFont="1" applyFill="1" applyBorder="1" applyAlignment="1">
      <alignment horizontal="center" vertical="center" wrapText="1"/>
    </xf>
    <xf numFmtId="171" fontId="27" fillId="23" borderId="2" xfId="20" applyNumberFormat="1" applyFont="1" applyFill="1" applyBorder="1" applyAlignment="1">
      <alignment horizontal="center" vertical="center" wrapText="1"/>
    </xf>
    <xf numFmtId="0" fontId="27" fillId="23" borderId="3" xfId="20" applyFont="1" applyFill="1" applyBorder="1" applyAlignment="1">
      <alignment horizontal="center" vertical="center" wrapText="1"/>
    </xf>
    <xf numFmtId="0" fontId="27" fillId="23" borderId="4" xfId="20" applyFont="1" applyFill="1" applyBorder="1" applyAlignment="1">
      <alignment horizontal="center" vertical="center" wrapText="1"/>
    </xf>
    <xf numFmtId="171" fontId="27" fillId="2" borderId="2" xfId="20" applyNumberFormat="1" applyFont="1" applyFill="1" applyBorder="1" applyAlignment="1">
      <alignment horizontal="center" vertical="center" wrapText="1"/>
    </xf>
    <xf numFmtId="171" fontId="27" fillId="3" borderId="1" xfId="20" applyNumberFormat="1" applyFont="1" applyFill="1" applyBorder="1" applyAlignment="1">
      <alignment horizontal="center" vertical="center" wrapText="1"/>
    </xf>
    <xf numFmtId="171" fontId="27" fillId="27" borderId="2" xfId="20" applyNumberFormat="1" applyFont="1" applyFill="1" applyBorder="1" applyAlignment="1">
      <alignment horizontal="center" vertical="center" wrapText="1"/>
    </xf>
    <xf numFmtId="171" fontId="27" fillId="27" borderId="3" xfId="20" applyNumberFormat="1" applyFont="1" applyFill="1" applyBorder="1" applyAlignment="1">
      <alignment horizontal="center" vertical="center" wrapText="1"/>
    </xf>
    <xf numFmtId="171" fontId="27" fillId="27" borderId="4" xfId="20" applyNumberFormat="1" applyFont="1" applyFill="1" applyBorder="1" applyAlignment="1">
      <alignment horizontal="center" vertical="center" wrapText="1"/>
    </xf>
    <xf numFmtId="0" fontId="14" fillId="23" borderId="1" xfId="20" applyFont="1" applyFill="1" applyBorder="1" applyAlignment="1">
      <alignment horizontal="center" vertical="center" wrapText="1"/>
    </xf>
    <xf numFmtId="0" fontId="27" fillId="27" borderId="2" xfId="20" applyFont="1" applyFill="1" applyBorder="1" applyAlignment="1">
      <alignment horizontal="center" vertical="center" wrapText="1"/>
    </xf>
    <xf numFmtId="0" fontId="27" fillId="27" borderId="3" xfId="20" applyFont="1" applyFill="1" applyBorder="1" applyAlignment="1">
      <alignment horizontal="center" vertical="center" wrapText="1"/>
    </xf>
    <xf numFmtId="0" fontId="27" fillId="27" borderId="4" xfId="20" applyFont="1" applyFill="1" applyBorder="1" applyAlignment="1">
      <alignment horizontal="center" vertical="center" wrapText="1"/>
    </xf>
    <xf numFmtId="0" fontId="32" fillId="23" borderId="1" xfId="20" applyFont="1" applyFill="1" applyBorder="1" applyAlignment="1">
      <alignment horizontal="center" vertical="center" wrapText="1"/>
    </xf>
    <xf numFmtId="9" fontId="12" fillId="11" borderId="2" xfId="2" applyFont="1" applyFill="1" applyBorder="1" applyAlignment="1">
      <alignment horizontal="center" vertical="center" wrapText="1"/>
    </xf>
    <xf numFmtId="9" fontId="12" fillId="11" borderId="4" xfId="2" applyFont="1" applyFill="1" applyBorder="1" applyAlignment="1">
      <alignment horizontal="center" vertical="center" wrapText="1"/>
    </xf>
    <xf numFmtId="9" fontId="12" fillId="19" borderId="2" xfId="2" applyFont="1" applyFill="1" applyBorder="1" applyAlignment="1">
      <alignment horizontal="center" vertical="center"/>
    </xf>
    <xf numFmtId="9" fontId="12" fillId="19" borderId="3" xfId="2" applyFont="1" applyFill="1" applyBorder="1" applyAlignment="1">
      <alignment horizontal="center" vertical="center"/>
    </xf>
    <xf numFmtId="9" fontId="12" fillId="19" borderId="4" xfId="2" applyFont="1" applyFill="1" applyBorder="1" applyAlignment="1">
      <alignment horizontal="center" vertical="center"/>
    </xf>
    <xf numFmtId="9" fontId="8" fillId="23" borderId="2" xfId="2" applyFont="1" applyFill="1" applyBorder="1" applyAlignment="1">
      <alignment horizontal="center" vertical="center" wrapText="1"/>
    </xf>
    <xf numFmtId="9" fontId="8" fillId="23" borderId="4" xfId="2" applyFont="1" applyFill="1" applyBorder="1" applyAlignment="1">
      <alignment horizontal="center" vertical="center" wrapText="1"/>
    </xf>
    <xf numFmtId="9" fontId="13" fillId="8" borderId="2" xfId="2" applyFont="1" applyFill="1" applyBorder="1" applyAlignment="1" applyProtection="1">
      <alignment horizontal="center" vertical="center"/>
    </xf>
    <xf numFmtId="9" fontId="13" fillId="8" borderId="3" xfId="2" applyFont="1" applyFill="1" applyBorder="1" applyAlignment="1" applyProtection="1">
      <alignment horizontal="center" vertical="center"/>
    </xf>
    <xf numFmtId="9" fontId="13" fillId="8" borderId="4" xfId="2" applyFont="1" applyFill="1" applyBorder="1" applyAlignment="1" applyProtection="1">
      <alignment horizontal="center" vertical="center"/>
    </xf>
    <xf numFmtId="9" fontId="12" fillId="7" borderId="2" xfId="2" applyFont="1" applyFill="1" applyBorder="1" applyAlignment="1">
      <alignment horizontal="center" vertical="center" wrapText="1"/>
    </xf>
    <xf numFmtId="9" fontId="12" fillId="7" borderId="3" xfId="2" applyFont="1" applyFill="1" applyBorder="1" applyAlignment="1">
      <alignment horizontal="center" vertical="center" wrapText="1"/>
    </xf>
    <xf numFmtId="9" fontId="12" fillId="7" borderId="4" xfId="2" applyFont="1" applyFill="1" applyBorder="1" applyAlignment="1">
      <alignment horizontal="center" vertical="center" wrapText="1"/>
    </xf>
    <xf numFmtId="9" fontId="13" fillId="9" borderId="2" xfId="2" applyFont="1" applyFill="1" applyBorder="1" applyAlignment="1" applyProtection="1">
      <alignment horizontal="center" vertical="center"/>
    </xf>
    <xf numFmtId="9" fontId="13" fillId="9" borderId="3" xfId="2" applyFont="1" applyFill="1" applyBorder="1" applyAlignment="1" applyProtection="1">
      <alignment horizontal="center" vertical="center"/>
    </xf>
    <xf numFmtId="9" fontId="13" fillId="9" borderId="4" xfId="2" applyFont="1" applyFill="1" applyBorder="1" applyAlignment="1" applyProtection="1">
      <alignment horizontal="center" vertical="center"/>
    </xf>
    <xf numFmtId="9" fontId="13" fillId="10" borderId="2" xfId="2" applyFont="1" applyFill="1" applyBorder="1" applyAlignment="1">
      <alignment horizontal="center" vertical="center" wrapText="1"/>
    </xf>
    <xf numFmtId="9" fontId="13" fillId="10" borderId="3" xfId="2" applyFont="1" applyFill="1" applyBorder="1" applyAlignment="1">
      <alignment horizontal="center" vertical="center" wrapText="1"/>
    </xf>
    <xf numFmtId="9" fontId="13" fillId="10" borderId="4" xfId="2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 vertical="center" wrapText="1"/>
    </xf>
    <xf numFmtId="0" fontId="8" fillId="23" borderId="4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11" fillId="19" borderId="2" xfId="0" applyNumberFormat="1" applyFont="1" applyFill="1" applyBorder="1" applyAlignment="1">
      <alignment horizontal="center" vertical="center" wrapText="1"/>
    </xf>
    <xf numFmtId="0" fontId="11" fillId="19" borderId="3" xfId="0" applyNumberFormat="1" applyFont="1" applyFill="1" applyBorder="1" applyAlignment="1">
      <alignment horizontal="center" vertical="center" wrapText="1"/>
    </xf>
    <xf numFmtId="0" fontId="11" fillId="19" borderId="4" xfId="0" applyNumberFormat="1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11" fillId="23" borderId="1" xfId="0" applyFont="1" applyFill="1" applyBorder="1" applyAlignment="1">
      <alignment horizontal="center" vertical="center" wrapText="1"/>
    </xf>
    <xf numFmtId="9" fontId="12" fillId="14" borderId="2" xfId="2" applyFont="1" applyFill="1" applyBorder="1" applyAlignment="1">
      <alignment horizontal="center" vertical="center"/>
    </xf>
    <xf numFmtId="9" fontId="12" fillId="14" borderId="3" xfId="2" applyFont="1" applyFill="1" applyBorder="1" applyAlignment="1">
      <alignment horizontal="center" vertical="center"/>
    </xf>
    <xf numFmtId="9" fontId="12" fillId="14" borderId="4" xfId="2" applyFont="1" applyFill="1" applyBorder="1" applyAlignment="1">
      <alignment horizontal="center" vertical="center"/>
    </xf>
    <xf numFmtId="9" fontId="12" fillId="16" borderId="2" xfId="2" applyFont="1" applyFill="1" applyBorder="1" applyAlignment="1">
      <alignment horizontal="center" vertical="center"/>
    </xf>
    <xf numFmtId="9" fontId="12" fillId="16" borderId="4" xfId="2" applyFont="1" applyFill="1" applyBorder="1" applyAlignment="1">
      <alignment horizontal="center" vertical="center"/>
    </xf>
    <xf numFmtId="9" fontId="11" fillId="23" borderId="1" xfId="2" applyFont="1" applyFill="1" applyBorder="1" applyAlignment="1">
      <alignment horizontal="center" vertical="center" wrapText="1"/>
    </xf>
    <xf numFmtId="171" fontId="11" fillId="23" borderId="1" xfId="0" applyNumberFormat="1" applyFont="1" applyFill="1" applyBorder="1" applyAlignment="1">
      <alignment horizontal="center" vertical="center" wrapText="1"/>
    </xf>
    <xf numFmtId="9" fontId="13" fillId="2" borderId="1" xfId="2" applyFont="1" applyFill="1" applyBorder="1" applyAlignment="1">
      <alignment horizontal="center" vertical="center" wrapText="1"/>
    </xf>
    <xf numFmtId="171" fontId="12" fillId="16" borderId="2" xfId="1" applyNumberFormat="1" applyFont="1" applyFill="1" applyBorder="1" applyAlignment="1">
      <alignment horizontal="center" vertical="center"/>
    </xf>
    <xf numFmtId="171" fontId="12" fillId="16" borderId="4" xfId="1" applyNumberFormat="1" applyFont="1" applyFill="1" applyBorder="1" applyAlignment="1">
      <alignment horizontal="center" vertical="center"/>
    </xf>
    <xf numFmtId="171" fontId="13" fillId="2" borderId="1" xfId="1" applyNumberFormat="1" applyFont="1" applyFill="1" applyBorder="1" applyAlignment="1">
      <alignment horizontal="center" vertical="center" wrapText="1"/>
    </xf>
    <xf numFmtId="171" fontId="12" fillId="13" borderId="2" xfId="1" applyNumberFormat="1" applyFont="1" applyFill="1" applyBorder="1" applyAlignment="1">
      <alignment horizontal="center" vertical="center" wrapText="1"/>
    </xf>
    <xf numFmtId="171" fontId="12" fillId="13" borderId="4" xfId="1" applyNumberFormat="1" applyFont="1" applyFill="1" applyBorder="1" applyAlignment="1">
      <alignment horizontal="center" vertical="center" wrapText="1"/>
    </xf>
    <xf numFmtId="9" fontId="12" fillId="13" borderId="2" xfId="2" applyFont="1" applyFill="1" applyBorder="1" applyAlignment="1">
      <alignment horizontal="center" vertical="center" wrapText="1"/>
    </xf>
    <xf numFmtId="9" fontId="12" fillId="13" borderId="4" xfId="2" applyFont="1" applyFill="1" applyBorder="1" applyAlignment="1">
      <alignment horizontal="center" vertical="center" wrapText="1"/>
    </xf>
    <xf numFmtId="171" fontId="12" fillId="14" borderId="2" xfId="1" applyNumberFormat="1" applyFont="1" applyFill="1" applyBorder="1" applyAlignment="1">
      <alignment horizontal="center" vertical="center"/>
    </xf>
    <xf numFmtId="171" fontId="12" fillId="14" borderId="3" xfId="1" applyNumberFormat="1" applyFont="1" applyFill="1" applyBorder="1" applyAlignment="1">
      <alignment horizontal="center" vertical="center"/>
    </xf>
    <xf numFmtId="171" fontId="12" fillId="14" borderId="4" xfId="1" applyNumberFormat="1" applyFont="1" applyFill="1" applyBorder="1" applyAlignment="1">
      <alignment horizontal="center" vertical="center"/>
    </xf>
    <xf numFmtId="171" fontId="13" fillId="10" borderId="2" xfId="1" applyNumberFormat="1" applyFont="1" applyFill="1" applyBorder="1" applyAlignment="1">
      <alignment horizontal="center" vertical="center" wrapText="1"/>
    </xf>
    <xf numFmtId="171" fontId="13" fillId="10" borderId="3" xfId="1" applyNumberFormat="1" applyFont="1" applyFill="1" applyBorder="1" applyAlignment="1">
      <alignment horizontal="center" vertical="center" wrapText="1"/>
    </xf>
    <xf numFmtId="171" fontId="13" fillId="10" borderId="4" xfId="1" applyNumberFormat="1" applyFont="1" applyFill="1" applyBorder="1" applyAlignment="1">
      <alignment horizontal="center" vertical="center" wrapText="1"/>
    </xf>
    <xf numFmtId="171" fontId="12" fillId="11" borderId="2" xfId="1" applyNumberFormat="1" applyFont="1" applyFill="1" applyBorder="1" applyAlignment="1">
      <alignment horizontal="center" vertical="center" wrapText="1"/>
    </xf>
    <xf numFmtId="171" fontId="12" fillId="11" borderId="4" xfId="1" applyNumberFormat="1" applyFont="1" applyFill="1" applyBorder="1" applyAlignment="1">
      <alignment horizontal="center" vertical="center" wrapText="1"/>
    </xf>
    <xf numFmtId="171" fontId="12" fillId="19" borderId="2" xfId="1" applyNumberFormat="1" applyFont="1" applyFill="1" applyBorder="1" applyAlignment="1">
      <alignment horizontal="center" vertical="center"/>
    </xf>
    <xf numFmtId="171" fontId="12" fillId="19" borderId="3" xfId="1" applyNumberFormat="1" applyFont="1" applyFill="1" applyBorder="1" applyAlignment="1">
      <alignment horizontal="center" vertical="center"/>
    </xf>
    <xf numFmtId="171" fontId="12" fillId="19" borderId="4" xfId="1" applyNumberFormat="1" applyFont="1" applyFill="1" applyBorder="1" applyAlignment="1">
      <alignment horizontal="center" vertical="center"/>
    </xf>
    <xf numFmtId="0" fontId="8" fillId="23" borderId="6" xfId="0" applyFont="1" applyFill="1" applyBorder="1" applyAlignment="1">
      <alignment horizontal="center" vertical="center" wrapText="1"/>
    </xf>
    <xf numFmtId="0" fontId="8" fillId="23" borderId="7" xfId="0" applyFont="1" applyFill="1" applyBorder="1" applyAlignment="1">
      <alignment horizontal="center" vertical="center" wrapText="1"/>
    </xf>
    <xf numFmtId="171" fontId="13" fillId="8" borderId="2" xfId="1" applyNumberFormat="1" applyFont="1" applyFill="1" applyBorder="1" applyAlignment="1" applyProtection="1">
      <alignment horizontal="center" vertical="center"/>
    </xf>
    <xf numFmtId="171" fontId="13" fillId="8" borderId="3" xfId="1" applyNumberFormat="1" applyFont="1" applyFill="1" applyBorder="1" applyAlignment="1" applyProtection="1">
      <alignment horizontal="center" vertical="center"/>
    </xf>
    <xf numFmtId="171" fontId="13" fillId="8" borderId="4" xfId="1" applyNumberFormat="1" applyFont="1" applyFill="1" applyBorder="1" applyAlignment="1" applyProtection="1">
      <alignment horizontal="center" vertical="center"/>
    </xf>
    <xf numFmtId="171" fontId="12" fillId="7" borderId="2" xfId="1" applyNumberFormat="1" applyFont="1" applyFill="1" applyBorder="1" applyAlignment="1">
      <alignment horizontal="center" vertical="center" wrapText="1"/>
    </xf>
    <xf numFmtId="171" fontId="12" fillId="7" borderId="3" xfId="1" applyNumberFormat="1" applyFont="1" applyFill="1" applyBorder="1" applyAlignment="1">
      <alignment horizontal="center" vertical="center" wrapText="1"/>
    </xf>
    <xf numFmtId="171" fontId="12" fillId="7" borderId="4" xfId="1" applyNumberFormat="1" applyFont="1" applyFill="1" applyBorder="1" applyAlignment="1">
      <alignment horizontal="center" vertical="center" wrapText="1"/>
    </xf>
    <xf numFmtId="171" fontId="13" fillId="9" borderId="2" xfId="1" applyNumberFormat="1" applyFont="1" applyFill="1" applyBorder="1" applyAlignment="1" applyProtection="1">
      <alignment horizontal="center" vertical="center"/>
    </xf>
    <xf numFmtId="171" fontId="13" fillId="9" borderId="3" xfId="1" applyNumberFormat="1" applyFont="1" applyFill="1" applyBorder="1" applyAlignment="1" applyProtection="1">
      <alignment horizontal="center" vertical="center"/>
    </xf>
    <xf numFmtId="171" fontId="13" fillId="9" borderId="4" xfId="1" applyNumberFormat="1" applyFont="1" applyFill="1" applyBorder="1" applyAlignment="1" applyProtection="1">
      <alignment horizontal="center" vertical="center"/>
    </xf>
    <xf numFmtId="0" fontId="42" fillId="20" borderId="1" xfId="28" applyFont="1" applyFill="1" applyBorder="1" applyAlignment="1">
      <alignment horizontal="center" vertical="center" wrapText="1"/>
    </xf>
    <xf numFmtId="171" fontId="27" fillId="20" borderId="1" xfId="28" applyNumberFormat="1" applyFont="1" applyFill="1" applyBorder="1" applyAlignment="1">
      <alignment horizontal="center" vertical="center" wrapText="1"/>
    </xf>
    <xf numFmtId="171" fontId="43" fillId="20" borderId="1" xfId="28" applyNumberFormat="1" applyFont="1" applyFill="1" applyBorder="1" applyAlignment="1">
      <alignment horizontal="center" vertical="center" wrapText="1"/>
    </xf>
    <xf numFmtId="9" fontId="22" fillId="24" borderId="6" xfId="29" applyFont="1" applyFill="1" applyBorder="1" applyAlignment="1">
      <alignment horizontal="center" vertical="center" wrapText="1"/>
    </xf>
    <xf numFmtId="9" fontId="22" fillId="24" borderId="7" xfId="29" applyFont="1" applyFill="1" applyBorder="1" applyAlignment="1">
      <alignment horizontal="center" vertical="center" wrapText="1"/>
    </xf>
    <xf numFmtId="0" fontId="22" fillId="24" borderId="1" xfId="28" applyFont="1" applyFill="1" applyBorder="1" applyAlignment="1">
      <alignment horizontal="center" vertical="center" wrapText="1"/>
    </xf>
    <xf numFmtId="0" fontId="42" fillId="34" borderId="1" xfId="28" applyFont="1" applyFill="1" applyBorder="1" applyAlignment="1">
      <alignment horizontal="center" vertical="center" wrapText="1"/>
    </xf>
    <xf numFmtId="9" fontId="44" fillId="34" borderId="1" xfId="28" applyNumberFormat="1" applyFont="1" applyFill="1" applyBorder="1" applyAlignment="1">
      <alignment horizontal="center" vertical="center" wrapText="1"/>
    </xf>
    <xf numFmtId="171" fontId="27" fillId="34" borderId="1" xfId="28" applyNumberFormat="1" applyFont="1" applyFill="1" applyBorder="1" applyAlignment="1">
      <alignment horizontal="center" vertical="center" wrapText="1"/>
    </xf>
    <xf numFmtId="171" fontId="43" fillId="34" borderId="1" xfId="28" applyNumberFormat="1" applyFont="1" applyFill="1" applyBorder="1" applyAlignment="1">
      <alignment horizontal="center" vertical="center" wrapText="1"/>
    </xf>
    <xf numFmtId="0" fontId="42" fillId="36" borderId="1" xfId="28" applyFont="1" applyFill="1" applyBorder="1" applyAlignment="1">
      <alignment horizontal="center" vertical="center" wrapText="1"/>
    </xf>
    <xf numFmtId="171" fontId="27" fillId="36" borderId="1" xfId="28" applyNumberFormat="1" applyFont="1" applyFill="1" applyBorder="1" applyAlignment="1">
      <alignment horizontal="center" vertical="center" wrapText="1"/>
    </xf>
    <xf numFmtId="171" fontId="43" fillId="36" borderId="1" xfId="28" applyNumberFormat="1" applyFont="1" applyFill="1" applyBorder="1" applyAlignment="1">
      <alignment horizontal="center" vertical="center" wrapText="1"/>
    </xf>
    <xf numFmtId="171" fontId="32" fillId="42" borderId="12" xfId="0" applyNumberFormat="1" applyFont="1" applyFill="1" applyBorder="1" applyAlignment="1">
      <alignment horizontal="center" vertical="center" wrapText="1" readingOrder="1"/>
    </xf>
    <xf numFmtId="171" fontId="32" fillId="42" borderId="14" xfId="0" applyNumberFormat="1" applyFont="1" applyFill="1" applyBorder="1" applyAlignment="1">
      <alignment horizontal="center" vertical="center" wrapText="1" readingOrder="1"/>
    </xf>
    <xf numFmtId="0" fontId="32" fillId="42" borderId="12" xfId="0" applyFont="1" applyFill="1" applyBorder="1" applyAlignment="1">
      <alignment horizontal="center" vertical="center" wrapText="1" readingOrder="1"/>
    </xf>
    <xf numFmtId="0" fontId="32" fillId="42" borderId="14" xfId="0" applyFont="1" applyFill="1" applyBorder="1" applyAlignment="1">
      <alignment horizontal="center" vertical="center" wrapText="1" readingOrder="1"/>
    </xf>
    <xf numFmtId="9" fontId="32" fillId="42" borderId="12" xfId="2" applyFont="1" applyFill="1" applyBorder="1" applyAlignment="1">
      <alignment horizontal="center" vertical="center" wrapText="1" readingOrder="1"/>
    </xf>
    <xf numFmtId="9" fontId="32" fillId="42" borderId="14" xfId="2" applyFont="1" applyFill="1" applyBorder="1" applyAlignment="1">
      <alignment horizontal="center" vertical="center" wrapText="1" readingOrder="1"/>
    </xf>
    <xf numFmtId="0" fontId="28" fillId="43" borderId="16" xfId="0" applyFont="1" applyFill="1" applyBorder="1" applyAlignment="1">
      <alignment horizontal="left" vertical="center" wrapText="1" readingOrder="1"/>
    </xf>
    <xf numFmtId="0" fontId="28" fillId="43" borderId="19" xfId="0" applyFont="1" applyFill="1" applyBorder="1" applyAlignment="1">
      <alignment horizontal="left" vertical="center" wrapText="1" readingOrder="1"/>
    </xf>
    <xf numFmtId="0" fontId="28" fillId="43" borderId="21" xfId="0" applyFont="1" applyFill="1" applyBorder="1" applyAlignment="1">
      <alignment horizontal="left" vertical="center" wrapText="1" readingOrder="1"/>
    </xf>
    <xf numFmtId="171" fontId="28" fillId="43" borderId="24" xfId="0" applyNumberFormat="1" applyFont="1" applyFill="1" applyBorder="1" applyAlignment="1">
      <alignment horizontal="center" vertical="center" wrapText="1" readingOrder="1"/>
    </xf>
    <xf numFmtId="171" fontId="28" fillId="43" borderId="25" xfId="0" applyNumberFormat="1" applyFont="1" applyFill="1" applyBorder="1" applyAlignment="1">
      <alignment horizontal="center" vertical="center" wrapText="1" readingOrder="1"/>
    </xf>
    <xf numFmtId="171" fontId="28" fillId="43" borderId="26" xfId="0" applyNumberFormat="1" applyFont="1" applyFill="1" applyBorder="1" applyAlignment="1">
      <alignment horizontal="center" vertical="center" wrapText="1" readingOrder="1"/>
    </xf>
    <xf numFmtId="171" fontId="28" fillId="24" borderId="24" xfId="0" applyNumberFormat="1" applyFont="1" applyFill="1" applyBorder="1" applyAlignment="1">
      <alignment horizontal="center" vertical="center" wrapText="1" readingOrder="1"/>
    </xf>
    <xf numFmtId="171" fontId="28" fillId="24" borderId="25" xfId="0" applyNumberFormat="1" applyFont="1" applyFill="1" applyBorder="1" applyAlignment="1">
      <alignment horizontal="center" vertical="center" wrapText="1" readingOrder="1"/>
    </xf>
    <xf numFmtId="171" fontId="28" fillId="24" borderId="26" xfId="0" applyNumberFormat="1" applyFont="1" applyFill="1" applyBorder="1" applyAlignment="1">
      <alignment horizontal="center" vertical="center" wrapText="1" readingOrder="1"/>
    </xf>
    <xf numFmtId="9" fontId="28" fillId="43" borderId="24" xfId="2" applyFont="1" applyFill="1" applyBorder="1" applyAlignment="1">
      <alignment horizontal="center" vertical="center" wrapText="1" readingOrder="1"/>
    </xf>
    <xf numFmtId="9" fontId="28" fillId="43" borderId="25" xfId="2" applyFont="1" applyFill="1" applyBorder="1" applyAlignment="1">
      <alignment horizontal="center" vertical="center" wrapText="1" readingOrder="1"/>
    </xf>
    <xf numFmtId="9" fontId="28" fillId="43" borderId="26" xfId="2" applyFont="1" applyFill="1" applyBorder="1" applyAlignment="1">
      <alignment horizontal="center" vertical="center" wrapText="1" readingOrder="1"/>
    </xf>
    <xf numFmtId="171" fontId="28" fillId="31" borderId="24" xfId="0" applyNumberFormat="1" applyFont="1" applyFill="1" applyBorder="1" applyAlignment="1">
      <alignment horizontal="center" vertical="center" wrapText="1" readingOrder="1"/>
    </xf>
    <xf numFmtId="171" fontId="28" fillId="31" borderId="25" xfId="0" applyNumberFormat="1" applyFont="1" applyFill="1" applyBorder="1" applyAlignment="1">
      <alignment horizontal="center" vertical="center" wrapText="1" readingOrder="1"/>
    </xf>
    <xf numFmtId="171" fontId="28" fillId="31" borderId="26" xfId="0" applyNumberFormat="1" applyFont="1" applyFill="1" applyBorder="1" applyAlignment="1">
      <alignment horizontal="center" vertical="center" wrapText="1" readingOrder="1"/>
    </xf>
    <xf numFmtId="171" fontId="28" fillId="43" borderId="18" xfId="0" applyNumberFormat="1" applyFont="1" applyFill="1" applyBorder="1" applyAlignment="1">
      <alignment horizontal="center" vertical="center" wrapText="1" readingOrder="1"/>
    </xf>
    <xf numFmtId="171" fontId="28" fillId="43" borderId="20" xfId="0" applyNumberFormat="1" applyFont="1" applyFill="1" applyBorder="1" applyAlignment="1">
      <alignment horizontal="center" vertical="center" wrapText="1" readingOrder="1"/>
    </xf>
    <xf numFmtId="171" fontId="28" fillId="43" borderId="23" xfId="0" applyNumberFormat="1" applyFont="1" applyFill="1" applyBorder="1" applyAlignment="1">
      <alignment horizontal="center" vertical="center" wrapText="1" readingOrder="1"/>
    </xf>
    <xf numFmtId="171" fontId="28" fillId="24" borderId="18" xfId="0" applyNumberFormat="1" applyFont="1" applyFill="1" applyBorder="1" applyAlignment="1">
      <alignment horizontal="center" vertical="center" wrapText="1" readingOrder="1"/>
    </xf>
    <xf numFmtId="171" fontId="28" fillId="24" borderId="20" xfId="0" applyNumberFormat="1" applyFont="1" applyFill="1" applyBorder="1" applyAlignment="1">
      <alignment horizontal="center" vertical="center" wrapText="1" readingOrder="1"/>
    </xf>
    <xf numFmtId="171" fontId="28" fillId="24" borderId="23" xfId="0" applyNumberFormat="1" applyFont="1" applyFill="1" applyBorder="1" applyAlignment="1">
      <alignment horizontal="center" vertical="center" wrapText="1" readingOrder="1"/>
    </xf>
    <xf numFmtId="9" fontId="28" fillId="43" borderId="18" xfId="2" applyFont="1" applyFill="1" applyBorder="1" applyAlignment="1">
      <alignment horizontal="center" vertical="center" wrapText="1" readingOrder="1"/>
    </xf>
    <xf numFmtId="9" fontId="28" fillId="43" borderId="20" xfId="2" applyFont="1" applyFill="1" applyBorder="1" applyAlignment="1">
      <alignment horizontal="center" vertical="center" wrapText="1" readingOrder="1"/>
    </xf>
    <xf numFmtId="9" fontId="28" fillId="43" borderId="23" xfId="2" applyFont="1" applyFill="1" applyBorder="1" applyAlignment="1">
      <alignment horizontal="center" vertical="center" wrapText="1" readingOrder="1"/>
    </xf>
    <xf numFmtId="171" fontId="28" fillId="31" borderId="18" xfId="0" applyNumberFormat="1" applyFont="1" applyFill="1" applyBorder="1" applyAlignment="1">
      <alignment horizontal="center" vertical="center" wrapText="1" readingOrder="1"/>
    </xf>
    <xf numFmtId="171" fontId="28" fillId="31" borderId="20" xfId="0" applyNumberFormat="1" applyFont="1" applyFill="1" applyBorder="1" applyAlignment="1">
      <alignment horizontal="center" vertical="center" wrapText="1" readingOrder="1"/>
    </xf>
    <xf numFmtId="171" fontId="28" fillId="31" borderId="23" xfId="0" applyNumberFormat="1" applyFont="1" applyFill="1" applyBorder="1" applyAlignment="1">
      <alignment horizontal="center" vertical="center" wrapText="1" readingOrder="1"/>
    </xf>
    <xf numFmtId="0" fontId="28" fillId="43" borderId="12" xfId="0" applyFont="1" applyFill="1" applyBorder="1" applyAlignment="1">
      <alignment horizontal="left" vertical="center" wrapText="1" readingOrder="1"/>
    </xf>
    <xf numFmtId="0" fontId="28" fillId="43" borderId="13" xfId="0" applyFont="1" applyFill="1" applyBorder="1" applyAlignment="1">
      <alignment horizontal="left" vertical="center" wrapText="1" readingOrder="1"/>
    </xf>
    <xf numFmtId="0" fontId="28" fillId="43" borderId="14" xfId="0" applyFont="1" applyFill="1" applyBorder="1" applyAlignment="1">
      <alignment horizontal="left" vertical="center" wrapText="1" readingOrder="1"/>
    </xf>
    <xf numFmtId="171" fontId="28" fillId="43" borderId="12" xfId="0" applyNumberFormat="1" applyFont="1" applyFill="1" applyBorder="1" applyAlignment="1">
      <alignment horizontal="center" vertical="center" wrapText="1" readingOrder="1"/>
    </xf>
    <xf numFmtId="171" fontId="28" fillId="43" borderId="13" xfId="0" applyNumberFormat="1" applyFont="1" applyFill="1" applyBorder="1" applyAlignment="1">
      <alignment horizontal="center" vertical="center" wrapText="1" readingOrder="1"/>
    </xf>
    <xf numFmtId="171" fontId="28" fillId="43" borderId="15" xfId="0" applyNumberFormat="1" applyFont="1" applyFill="1" applyBorder="1" applyAlignment="1">
      <alignment horizontal="center" vertical="center" wrapText="1" readingOrder="1"/>
    </xf>
    <xf numFmtId="171" fontId="28" fillId="24" borderId="12" xfId="0" applyNumberFormat="1" applyFont="1" applyFill="1" applyBorder="1" applyAlignment="1">
      <alignment horizontal="center" vertical="center" wrapText="1" readingOrder="1"/>
    </xf>
    <xf numFmtId="171" fontId="28" fillId="24" borderId="13" xfId="0" applyNumberFormat="1" applyFont="1" applyFill="1" applyBorder="1" applyAlignment="1">
      <alignment horizontal="center" vertical="center" wrapText="1" readingOrder="1"/>
    </xf>
    <xf numFmtId="9" fontId="28" fillId="43" borderId="12" xfId="2" applyFont="1" applyFill="1" applyBorder="1" applyAlignment="1">
      <alignment horizontal="center" vertical="center" wrapText="1" readingOrder="1"/>
    </xf>
    <xf numFmtId="9" fontId="28" fillId="43" borderId="13" xfId="2" applyFont="1" applyFill="1" applyBorder="1" applyAlignment="1">
      <alignment horizontal="center" vertical="center" wrapText="1" readingOrder="1"/>
    </xf>
    <xf numFmtId="171" fontId="28" fillId="31" borderId="12" xfId="0" applyNumberFormat="1" applyFont="1" applyFill="1" applyBorder="1" applyAlignment="1">
      <alignment horizontal="center" vertical="center" wrapText="1" readingOrder="1"/>
    </xf>
    <xf numFmtId="171" fontId="28" fillId="31" borderId="13" xfId="0" applyNumberFormat="1" applyFont="1" applyFill="1" applyBorder="1" applyAlignment="1">
      <alignment horizontal="center" vertical="center" wrapText="1" readingOrder="1"/>
    </xf>
    <xf numFmtId="171" fontId="28" fillId="31" borderId="15" xfId="0" applyNumberFormat="1" applyFont="1" applyFill="1" applyBorder="1" applyAlignment="1">
      <alignment horizontal="center" vertical="center" wrapText="1" readingOrder="1"/>
    </xf>
    <xf numFmtId="0" fontId="14" fillId="24" borderId="1" xfId="16" applyFont="1" applyFill="1" applyBorder="1" applyAlignment="1">
      <alignment horizontal="center" vertical="center" wrapText="1"/>
    </xf>
    <xf numFmtId="0" fontId="17" fillId="25" borderId="1" xfId="16" applyFont="1" applyFill="1" applyBorder="1" applyAlignment="1">
      <alignment horizontal="center" vertical="center" wrapText="1"/>
    </xf>
    <xf numFmtId="0" fontId="21" fillId="3" borderId="0" xfId="16" applyFont="1" applyFill="1" applyBorder="1" applyAlignment="1">
      <alignment horizontal="center" vertical="center" wrapText="1"/>
    </xf>
    <xf numFmtId="1" fontId="22" fillId="3" borderId="0" xfId="16" applyNumberFormat="1" applyFont="1" applyFill="1" applyBorder="1" applyAlignment="1">
      <alignment horizontal="center" vertical="center" wrapText="1"/>
    </xf>
  </cellXfs>
  <cellStyles count="32">
    <cellStyle name="Cálculo 2" xfId="19"/>
    <cellStyle name="Hipervínculo" xfId="24" builtinId="8" hidden="1"/>
    <cellStyle name="Hipervínculo" xfId="26" builtinId="8" hidden="1"/>
    <cellStyle name="Hipervínculo visitado" xfId="25" builtinId="9" hidden="1"/>
    <cellStyle name="Hipervínculo visitado" xfId="27" builtinId="9" hidden="1"/>
    <cellStyle name="Millares [0]" xfId="15" builtinId="6"/>
    <cellStyle name="Millares [0] 2" xfId="23"/>
    <cellStyle name="Millares 2" xfId="5"/>
    <cellStyle name="Millares 2 2" xfId="12"/>
    <cellStyle name="Millares 3" xfId="9"/>
    <cellStyle name="Millares 3 2" xfId="14"/>
    <cellStyle name="Moneda" xfId="1" builtinId="4"/>
    <cellStyle name="Moneda 2" xfId="3"/>
    <cellStyle name="Moneda 3" xfId="4"/>
    <cellStyle name="Moneda 3 2" xfId="11"/>
    <cellStyle name="Moneda 4" xfId="8"/>
    <cellStyle name="Moneda 4 2" xfId="13"/>
    <cellStyle name="Moneda 5" xfId="10"/>
    <cellStyle name="Moneda 6" xfId="21"/>
    <cellStyle name="Moneda 7" xfId="30"/>
    <cellStyle name="Normal" xfId="0" builtinId="0"/>
    <cellStyle name="Normal 2" xfId="6"/>
    <cellStyle name="Normal 2 2" xfId="16"/>
    <cellStyle name="Normal 3" xfId="17"/>
    <cellStyle name="Normal 4" xfId="20"/>
    <cellStyle name="Normal 4 2" xfId="31"/>
    <cellStyle name="Normal 5" xfId="28"/>
    <cellStyle name="Porcentaje" xfId="2" builtinId="5"/>
    <cellStyle name="Porcentaje 2" xfId="7"/>
    <cellStyle name="Porcentaje 3" xfId="18"/>
    <cellStyle name="Porcentaje 4" xfId="22"/>
    <cellStyle name="Porcentaje 5" xfId="29"/>
  </cellStyles>
  <dxfs count="0"/>
  <tableStyles count="0" defaultTableStyle="TableStyleMedium9" defaultPivotStyle="PivotStyleLight16"/>
  <colors>
    <mruColors>
      <color rgb="FF92D050"/>
      <color rgb="FF80C3E2"/>
      <color rgb="FF000000"/>
      <color rgb="FF53D063"/>
      <color rgb="FF94EA20"/>
      <color rgb="FFFF9933"/>
      <color rgb="FFF2328F"/>
      <color rgb="FFF26592"/>
      <color rgb="FFF282DF"/>
      <color rgb="FFFFE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2019%20VF%20OFIC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vianalondono/Desktop/PROCESOS%20IPCC/PROCESOS%20IPCC%202018(Viviana%20L)/Proyecto%20de%20Presupuesto%202019/Proyecto%20presupuesto%202019%20%20Escenario%20Ajustado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2019"/>
      <sheetName val="ACTIVIDADES Y PROYECTOS"/>
      <sheetName val="RESUMEN"/>
      <sheetName val="PERSONAL PRESTACIÓN DE SERVICIO"/>
      <sheetName val="CONSOLIDADO PLAN 2019"/>
      <sheetName val="COMPARATIVOS 2019-2018"/>
    </sheetNames>
    <sheetDataSet>
      <sheetData sheetId="0"/>
      <sheetData sheetId="1">
        <row r="5">
          <cell r="P5">
            <v>3122351460</v>
          </cell>
        </row>
      </sheetData>
      <sheetData sheetId="2"/>
      <sheetData sheetId="3"/>
      <sheetData sheetId="4">
        <row r="19">
          <cell r="G19">
            <v>9093653525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PTO 2019"/>
      <sheetName val="GASTOS PERSONAL 2019"/>
      <sheetName val="PERSONAL PRESTACIÓN DE SERVICIO"/>
      <sheetName val="PERSONAL PRESTACIÓN DE SERV (2)"/>
      <sheetName val="PERSONAL BIBLIOTECAS"/>
      <sheetName val="PERSONAL JURIDICA"/>
      <sheetName val="PERSONAL ADMINISTRATIVA"/>
      <sheetName val="PERSONAL PATRIMONIO"/>
      <sheetName val="PERSONAL COMUNICACIONES"/>
      <sheetName val="PERSONAL CULTURA"/>
      <sheetName val="TEATRO"/>
      <sheetName val="LISTADO CONTRATISTAS 2018"/>
      <sheetName val="DISTRIBUCION DE INGRESOS 2019"/>
      <sheetName val="Hoja1"/>
      <sheetName val="funcionamiento"/>
    </sheetNames>
    <sheetDataSet>
      <sheetData sheetId="0">
        <row r="52">
          <cell r="E52">
            <v>5053672185.3959999</v>
          </cell>
        </row>
        <row r="118">
          <cell r="E118">
            <v>9093650525</v>
          </cell>
        </row>
      </sheetData>
      <sheetData sheetId="1"/>
      <sheetData sheetId="2"/>
      <sheetData sheetId="3"/>
      <sheetData sheetId="4">
        <row r="4">
          <cell r="D4" t="str">
            <v>2.500.000</v>
          </cell>
          <cell r="F4">
            <v>1500000</v>
          </cell>
          <cell r="G4">
            <v>1</v>
          </cell>
          <cell r="H4" t="str">
            <v>1.200.000</v>
          </cell>
          <cell r="I4">
            <v>3</v>
          </cell>
          <cell r="J4">
            <v>1400000</v>
          </cell>
        </row>
        <row r="5">
          <cell r="D5" t="str">
            <v>2.500.000</v>
          </cell>
          <cell r="F5" t="str">
            <v>1.500.000</v>
          </cell>
          <cell r="G5">
            <v>1</v>
          </cell>
          <cell r="H5" t="str">
            <v>1.200.000</v>
          </cell>
          <cell r="I5">
            <v>2</v>
          </cell>
          <cell r="J5">
            <v>1400000</v>
          </cell>
        </row>
        <row r="6">
          <cell r="D6" t="str">
            <v>2.500.000</v>
          </cell>
          <cell r="F6">
            <v>1500000</v>
          </cell>
          <cell r="G6">
            <v>1</v>
          </cell>
          <cell r="H6" t="str">
            <v>1.200.000</v>
          </cell>
          <cell r="I6">
            <v>2</v>
          </cell>
          <cell r="J6">
            <v>1400000</v>
          </cell>
        </row>
        <row r="7">
          <cell r="D7" t="str">
            <v>2.500.000</v>
          </cell>
          <cell r="F7">
            <v>1500000</v>
          </cell>
          <cell r="G7">
            <v>1</v>
          </cell>
          <cell r="H7" t="str">
            <v>1.200.000</v>
          </cell>
          <cell r="I7">
            <v>3</v>
          </cell>
          <cell r="J7">
            <v>1400000</v>
          </cell>
        </row>
        <row r="8">
          <cell r="D8" t="str">
            <v>2.500.000</v>
          </cell>
          <cell r="F8">
            <v>1500000</v>
          </cell>
          <cell r="G8">
            <v>1</v>
          </cell>
          <cell r="H8" t="str">
            <v>1.200.000</v>
          </cell>
          <cell r="I8">
            <v>3</v>
          </cell>
          <cell r="J8">
            <v>1400000</v>
          </cell>
        </row>
        <row r="9">
          <cell r="D9" t="str">
            <v>2.500.000</v>
          </cell>
          <cell r="F9">
            <v>1500000</v>
          </cell>
          <cell r="G9">
            <v>1</v>
          </cell>
          <cell r="H9" t="str">
            <v>1.200.000</v>
          </cell>
          <cell r="I9">
            <v>2</v>
          </cell>
          <cell r="J9">
            <v>1400000</v>
          </cell>
        </row>
        <row r="10">
          <cell r="D10" t="str">
            <v>2.500.000</v>
          </cell>
          <cell r="F10">
            <v>1500000</v>
          </cell>
          <cell r="G10">
            <v>1</v>
          </cell>
          <cell r="H10" t="str">
            <v>1.200.000</v>
          </cell>
          <cell r="I10">
            <v>2</v>
          </cell>
          <cell r="J10">
            <v>1400000</v>
          </cell>
        </row>
        <row r="11">
          <cell r="D11" t="str">
            <v>2.500.000</v>
          </cell>
          <cell r="F11" t="str">
            <v>1.500.000</v>
          </cell>
          <cell r="G11">
            <v>1</v>
          </cell>
          <cell r="H11" t="str">
            <v>1.200.000</v>
          </cell>
          <cell r="I11">
            <v>2</v>
          </cell>
          <cell r="J11">
            <v>1400000</v>
          </cell>
        </row>
        <row r="12">
          <cell r="D12" t="str">
            <v>2.500.000</v>
          </cell>
          <cell r="F12" t="str">
            <v>1.500.000</v>
          </cell>
          <cell r="G12">
            <v>1</v>
          </cell>
          <cell r="H12" t="str">
            <v>1.200.000</v>
          </cell>
          <cell r="I12">
            <v>2</v>
          </cell>
          <cell r="J12">
            <v>1400000</v>
          </cell>
        </row>
        <row r="13">
          <cell r="D13" t="str">
            <v>2.500.000</v>
          </cell>
          <cell r="F13" t="str">
            <v>1.500.000</v>
          </cell>
          <cell r="G13">
            <v>1</v>
          </cell>
          <cell r="H13" t="str">
            <v>1.200.000</v>
          </cell>
          <cell r="I13">
            <v>2</v>
          </cell>
          <cell r="J13">
            <v>1400000</v>
          </cell>
        </row>
        <row r="14">
          <cell r="D14" t="str">
            <v>2.500.000</v>
          </cell>
          <cell r="F14" t="str">
            <v>1.500.000</v>
          </cell>
          <cell r="G14">
            <v>1</v>
          </cell>
          <cell r="H14" t="str">
            <v>1.200.000</v>
          </cell>
          <cell r="I14">
            <v>2</v>
          </cell>
          <cell r="J14">
            <v>1400000</v>
          </cell>
        </row>
        <row r="15">
          <cell r="D15" t="str">
            <v>2.500.000</v>
          </cell>
          <cell r="F15" t="str">
            <v>1.500.000</v>
          </cell>
          <cell r="G15">
            <v>1</v>
          </cell>
          <cell r="H15" t="str">
            <v>1.200.000</v>
          </cell>
          <cell r="I15">
            <v>2</v>
          </cell>
          <cell r="J15">
            <v>1400000</v>
          </cell>
        </row>
        <row r="16">
          <cell r="D16" t="str">
            <v>2.500.000</v>
          </cell>
          <cell r="F16" t="str">
            <v>1.500.000</v>
          </cell>
          <cell r="G16">
            <v>1</v>
          </cell>
          <cell r="H16" t="str">
            <v>1.200.000</v>
          </cell>
          <cell r="I16">
            <v>2</v>
          </cell>
          <cell r="J16">
            <v>1400000</v>
          </cell>
        </row>
        <row r="17">
          <cell r="D17" t="str">
            <v>2.500.000</v>
          </cell>
          <cell r="F17" t="str">
            <v>1.500.000</v>
          </cell>
          <cell r="G17">
            <v>1</v>
          </cell>
          <cell r="H17" t="str">
            <v>1.200.000</v>
          </cell>
          <cell r="I17">
            <v>2</v>
          </cell>
          <cell r="J17">
            <v>1400000</v>
          </cell>
        </row>
        <row r="18">
          <cell r="D18" t="str">
            <v>2.500.000</v>
          </cell>
          <cell r="F18" t="str">
            <v>1.500.000</v>
          </cell>
          <cell r="G18">
            <v>1</v>
          </cell>
          <cell r="H18" t="str">
            <v>1.200.000</v>
          </cell>
          <cell r="I18">
            <v>2</v>
          </cell>
          <cell r="J18">
            <v>1400000</v>
          </cell>
        </row>
        <row r="19">
          <cell r="D19" t="str">
            <v>2.500.000</v>
          </cell>
          <cell r="F19" t="str">
            <v>1.500.000</v>
          </cell>
          <cell r="G19">
            <v>1</v>
          </cell>
          <cell r="H19" t="str">
            <v>1.200.000</v>
          </cell>
          <cell r="I19">
            <v>2</v>
          </cell>
          <cell r="J19">
            <v>1400000</v>
          </cell>
        </row>
        <row r="20">
          <cell r="D20" t="str">
            <v>2.500.000</v>
          </cell>
          <cell r="F20" t="str">
            <v>1.500.000</v>
          </cell>
          <cell r="G20">
            <v>1</v>
          </cell>
          <cell r="H20" t="str">
            <v>1.200.000</v>
          </cell>
          <cell r="I20">
            <v>2</v>
          </cell>
          <cell r="J20">
            <v>1400000</v>
          </cell>
        </row>
        <row r="21">
          <cell r="D21" t="str">
            <v>2.500.000</v>
          </cell>
          <cell r="F21" t="str">
            <v>1.500.000</v>
          </cell>
          <cell r="G21">
            <v>1</v>
          </cell>
          <cell r="H21" t="str">
            <v>1.200.000</v>
          </cell>
          <cell r="I21">
            <v>2</v>
          </cell>
          <cell r="J21">
            <v>1400000</v>
          </cell>
        </row>
        <row r="22">
          <cell r="D22" t="str">
            <v>3.000.000</v>
          </cell>
        </row>
        <row r="23">
          <cell r="D23" t="str">
            <v>3.000.000</v>
          </cell>
        </row>
        <row r="52">
          <cell r="D52">
            <v>2500000</v>
          </cell>
        </row>
        <row r="53">
          <cell r="D53">
            <v>2500000</v>
          </cell>
        </row>
        <row r="54">
          <cell r="D54">
            <v>2500000</v>
          </cell>
        </row>
      </sheetData>
      <sheetData sheetId="5">
        <row r="4">
          <cell r="D4">
            <v>3700000</v>
          </cell>
        </row>
        <row r="5">
          <cell r="D5">
            <v>3700000</v>
          </cell>
        </row>
        <row r="6">
          <cell r="D6">
            <v>3700000</v>
          </cell>
        </row>
        <row r="7">
          <cell r="D7">
            <v>1900000</v>
          </cell>
        </row>
        <row r="8">
          <cell r="D8">
            <v>2120000</v>
          </cell>
        </row>
        <row r="9">
          <cell r="D9">
            <v>4240000</v>
          </cell>
        </row>
        <row r="10">
          <cell r="D10">
            <v>4000000</v>
          </cell>
        </row>
        <row r="11">
          <cell r="D11">
            <v>3700000</v>
          </cell>
        </row>
        <row r="12">
          <cell r="D12">
            <v>3100000</v>
          </cell>
        </row>
        <row r="13">
          <cell r="D13">
            <v>3700000</v>
          </cell>
        </row>
        <row r="14">
          <cell r="D14">
            <v>1200000</v>
          </cell>
        </row>
        <row r="15">
          <cell r="D15">
            <v>3700000</v>
          </cell>
        </row>
        <row r="16">
          <cell r="D16">
            <v>3500000</v>
          </cell>
        </row>
      </sheetData>
      <sheetData sheetId="6">
        <row r="4">
          <cell r="D4">
            <v>3700000</v>
          </cell>
        </row>
        <row r="5">
          <cell r="D5">
            <v>3800000</v>
          </cell>
        </row>
        <row r="6">
          <cell r="D6">
            <v>3180000</v>
          </cell>
        </row>
        <row r="7">
          <cell r="D7">
            <v>2430000</v>
          </cell>
        </row>
        <row r="8">
          <cell r="D8">
            <v>2430000</v>
          </cell>
        </row>
        <row r="9">
          <cell r="D9">
            <v>2430000</v>
          </cell>
        </row>
        <row r="10">
          <cell r="D10">
            <v>4500000</v>
          </cell>
        </row>
        <row r="11">
          <cell r="D11">
            <v>2800000</v>
          </cell>
        </row>
        <row r="12">
          <cell r="D12">
            <v>3180000</v>
          </cell>
        </row>
        <row r="13">
          <cell r="D13">
            <v>2300000</v>
          </cell>
        </row>
        <row r="14">
          <cell r="D14">
            <v>2000000</v>
          </cell>
        </row>
        <row r="15">
          <cell r="D15">
            <v>1600000</v>
          </cell>
        </row>
        <row r="16">
          <cell r="D16">
            <v>1700000</v>
          </cell>
        </row>
        <row r="17">
          <cell r="D17">
            <v>3700000</v>
          </cell>
        </row>
        <row r="18">
          <cell r="D18">
            <v>3000000</v>
          </cell>
        </row>
        <row r="19">
          <cell r="D19">
            <v>3000000</v>
          </cell>
        </row>
        <row r="20">
          <cell r="D20">
            <v>1800000</v>
          </cell>
        </row>
        <row r="21">
          <cell r="D21">
            <v>3000000</v>
          </cell>
        </row>
        <row r="22">
          <cell r="D22">
            <v>1800000</v>
          </cell>
        </row>
        <row r="23">
          <cell r="D23">
            <v>1600000</v>
          </cell>
        </row>
      </sheetData>
      <sheetData sheetId="7"/>
      <sheetData sheetId="8"/>
      <sheetData sheetId="9">
        <row r="2">
          <cell r="F2">
            <v>11</v>
          </cell>
        </row>
        <row r="3">
          <cell r="F3">
            <v>11</v>
          </cell>
        </row>
        <row r="4">
          <cell r="F4">
            <v>11</v>
          </cell>
        </row>
        <row r="5">
          <cell r="F5">
            <v>11</v>
          </cell>
        </row>
        <row r="6">
          <cell r="F6">
            <v>11</v>
          </cell>
        </row>
        <row r="7">
          <cell r="F7">
            <v>11</v>
          </cell>
        </row>
        <row r="8">
          <cell r="F8">
            <v>11</v>
          </cell>
        </row>
        <row r="9">
          <cell r="F9">
            <v>11</v>
          </cell>
        </row>
        <row r="10">
          <cell r="F10">
            <v>11</v>
          </cell>
        </row>
        <row r="11">
          <cell r="F11">
            <v>11</v>
          </cell>
        </row>
        <row r="12">
          <cell r="F12">
            <v>11</v>
          </cell>
        </row>
        <row r="13">
          <cell r="F13">
            <v>11</v>
          </cell>
        </row>
        <row r="14">
          <cell r="F14">
            <v>11</v>
          </cell>
        </row>
        <row r="15">
          <cell r="F15">
            <v>11</v>
          </cell>
        </row>
        <row r="16">
          <cell r="F16">
            <v>11</v>
          </cell>
        </row>
        <row r="17">
          <cell r="F17">
            <v>5</v>
          </cell>
        </row>
        <row r="18">
          <cell r="F18">
            <v>11</v>
          </cell>
        </row>
        <row r="19">
          <cell r="F19">
            <v>11</v>
          </cell>
        </row>
        <row r="20">
          <cell r="F20">
            <v>11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77"/>
  <sheetViews>
    <sheetView zoomScale="130" zoomScaleNormal="130" workbookViewId="0">
      <selection activeCell="S9" sqref="S9"/>
    </sheetView>
  </sheetViews>
  <sheetFormatPr baseColWidth="10" defaultColWidth="49.81640625" defaultRowHeight="15.5"/>
  <cols>
    <col min="1" max="1" width="18" style="154" customWidth="1"/>
    <col min="2" max="2" width="15.453125" style="154" customWidth="1"/>
    <col min="3" max="3" width="16.453125" style="154" customWidth="1"/>
    <col min="4" max="4" width="31.1796875" style="154" customWidth="1"/>
    <col min="5" max="5" width="21.81640625" style="154" customWidth="1"/>
    <col min="6" max="8" width="21.81640625" style="275" customWidth="1"/>
    <col min="9" max="9" width="32" style="154" customWidth="1"/>
    <col min="10" max="10" width="36.453125" style="154" customWidth="1"/>
    <col min="11" max="11" width="25.6328125" style="276" customWidth="1"/>
    <col min="12" max="12" width="24.1796875" style="154" customWidth="1"/>
    <col min="13" max="13" width="20.81640625" style="154" customWidth="1"/>
    <col min="14" max="14" width="23.1796875" style="277" customWidth="1"/>
    <col min="15" max="15" width="20.81640625" style="141" customWidth="1"/>
    <col min="16" max="16" width="58.81640625" style="154" customWidth="1"/>
    <col min="17" max="17" width="25.36328125" style="131" customWidth="1"/>
    <col min="18" max="18" width="21.6328125" style="131" customWidth="1"/>
    <col min="19" max="19" width="35.6328125" style="131" customWidth="1"/>
    <col min="20" max="20" width="14" style="131" customWidth="1"/>
    <col min="21" max="21" width="26.1796875" style="131" customWidth="1"/>
    <col min="22" max="23" width="22" style="131" customWidth="1"/>
    <col min="24" max="24" width="20.453125" style="131" customWidth="1"/>
    <col min="25" max="25" width="23" style="131" customWidth="1"/>
    <col min="26" max="26" width="21" style="131" customWidth="1"/>
    <col min="27" max="27" width="24.6328125" style="131" customWidth="1"/>
    <col min="28" max="28" width="33.36328125" style="131" customWidth="1"/>
    <col min="29" max="40" width="49.81640625" style="131"/>
    <col min="41" max="16384" width="49.81640625" style="154"/>
  </cols>
  <sheetData>
    <row r="1" spans="1:98" s="133" customFormat="1" ht="15.75" customHeight="1">
      <c r="A1" s="395" t="s">
        <v>11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</row>
    <row r="2" spans="1:98" s="133" customFormat="1" ht="23.2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</row>
    <row r="3" spans="1:98" s="131" customFormat="1" ht="29.25" customHeight="1">
      <c r="A3" s="396" t="s">
        <v>248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</row>
    <row r="4" spans="1:98" s="131" customFormat="1" ht="151.5" customHeight="1">
      <c r="A4" s="127" t="s">
        <v>13</v>
      </c>
      <c r="B4" s="127" t="s">
        <v>0</v>
      </c>
      <c r="C4" s="127" t="s">
        <v>14</v>
      </c>
      <c r="D4" s="127" t="s">
        <v>1</v>
      </c>
      <c r="E4" s="127" t="s">
        <v>15</v>
      </c>
      <c r="F4" s="127" t="s">
        <v>652</v>
      </c>
      <c r="G4" s="127" t="s">
        <v>653</v>
      </c>
      <c r="H4" s="128" t="s">
        <v>3</v>
      </c>
      <c r="I4" s="127" t="s">
        <v>657</v>
      </c>
      <c r="J4" s="127" t="s">
        <v>654</v>
      </c>
      <c r="K4" s="127" t="s">
        <v>658</v>
      </c>
      <c r="L4" s="127" t="s">
        <v>659</v>
      </c>
      <c r="M4" s="127" t="s">
        <v>51</v>
      </c>
      <c r="N4" s="127" t="s">
        <v>55</v>
      </c>
      <c r="O4" s="127" t="s">
        <v>52</v>
      </c>
      <c r="P4" s="127" t="s">
        <v>53</v>
      </c>
      <c r="Q4" s="127" t="s">
        <v>660</v>
      </c>
      <c r="R4" s="127" t="s">
        <v>7</v>
      </c>
      <c r="S4" s="127" t="s">
        <v>8</v>
      </c>
      <c r="T4" s="129" t="s">
        <v>54</v>
      </c>
      <c r="U4" s="129" t="s">
        <v>655</v>
      </c>
      <c r="V4" s="129" t="s">
        <v>661</v>
      </c>
      <c r="W4" s="129" t="s">
        <v>471</v>
      </c>
      <c r="X4" s="129" t="s">
        <v>10</v>
      </c>
      <c r="Y4" s="129" t="s">
        <v>656</v>
      </c>
      <c r="Z4" s="129" t="s">
        <v>4</v>
      </c>
      <c r="AA4" s="129" t="s">
        <v>5</v>
      </c>
      <c r="AB4" s="129" t="s">
        <v>12</v>
      </c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</row>
    <row r="5" spans="1:98" s="141" customFormat="1" ht="72.75" customHeight="1">
      <c r="A5" s="440" t="s">
        <v>56</v>
      </c>
      <c r="B5" s="440" t="s">
        <v>57</v>
      </c>
      <c r="C5" s="440" t="s">
        <v>58</v>
      </c>
      <c r="D5" s="458" t="s">
        <v>246</v>
      </c>
      <c r="E5" s="459" t="s">
        <v>59</v>
      </c>
      <c r="F5" s="134" t="s">
        <v>63</v>
      </c>
      <c r="G5" s="361" t="s">
        <v>678</v>
      </c>
      <c r="H5" s="421" t="s">
        <v>60</v>
      </c>
      <c r="I5" s="421" t="s">
        <v>61</v>
      </c>
      <c r="J5" s="421" t="s">
        <v>61</v>
      </c>
      <c r="K5" s="424" t="s">
        <v>676</v>
      </c>
      <c r="L5" s="361" t="s">
        <v>663</v>
      </c>
      <c r="M5" s="361" t="s">
        <v>677</v>
      </c>
      <c r="N5" s="454" t="s">
        <v>242</v>
      </c>
      <c r="O5" s="406" t="s">
        <v>207</v>
      </c>
      <c r="P5" s="134" t="s">
        <v>62</v>
      </c>
      <c r="Q5" s="135" t="s">
        <v>160</v>
      </c>
      <c r="R5" s="136">
        <v>1</v>
      </c>
      <c r="S5" s="134" t="s">
        <v>89</v>
      </c>
      <c r="T5" s="136">
        <v>1</v>
      </c>
      <c r="U5" s="136" t="s">
        <v>750</v>
      </c>
      <c r="V5" s="137">
        <v>43709</v>
      </c>
      <c r="W5" s="111">
        <v>43736</v>
      </c>
      <c r="X5" s="401" t="s">
        <v>234</v>
      </c>
      <c r="Y5" s="138">
        <v>50000000</v>
      </c>
      <c r="Z5" s="139" t="s">
        <v>698</v>
      </c>
      <c r="AA5" s="140" t="s">
        <v>18</v>
      </c>
      <c r="AB5" s="139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</row>
    <row r="6" spans="1:98" s="141" customFormat="1" ht="62">
      <c r="A6" s="440"/>
      <c r="B6" s="440"/>
      <c r="C6" s="440"/>
      <c r="D6" s="458"/>
      <c r="E6" s="459"/>
      <c r="F6" s="134" t="s">
        <v>65</v>
      </c>
      <c r="G6" s="362"/>
      <c r="H6" s="421"/>
      <c r="I6" s="421"/>
      <c r="J6" s="421"/>
      <c r="K6" s="425"/>
      <c r="L6" s="362"/>
      <c r="M6" s="362"/>
      <c r="N6" s="454"/>
      <c r="O6" s="406"/>
      <c r="P6" s="134" t="s">
        <v>64</v>
      </c>
      <c r="Q6" s="135" t="s">
        <v>161</v>
      </c>
      <c r="R6" s="136">
        <v>15</v>
      </c>
      <c r="S6" s="134" t="s">
        <v>65</v>
      </c>
      <c r="T6" s="136">
        <v>15</v>
      </c>
      <c r="U6" s="136" t="s">
        <v>750</v>
      </c>
      <c r="V6" s="137">
        <v>43586</v>
      </c>
      <c r="W6" s="111">
        <v>43736</v>
      </c>
      <c r="X6" s="401"/>
      <c r="Y6" s="142">
        <v>60000000</v>
      </c>
      <c r="Z6" s="139" t="s">
        <v>703</v>
      </c>
      <c r="AA6" s="140" t="s">
        <v>18</v>
      </c>
      <c r="AB6" s="139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</row>
    <row r="7" spans="1:98" s="141" customFormat="1" ht="103.5" customHeight="1">
      <c r="A7" s="440"/>
      <c r="B7" s="440"/>
      <c r="C7" s="440"/>
      <c r="D7" s="458"/>
      <c r="E7" s="459"/>
      <c r="F7" s="134" t="s">
        <v>67</v>
      </c>
      <c r="G7" s="362"/>
      <c r="H7" s="421"/>
      <c r="I7" s="421"/>
      <c r="J7" s="421"/>
      <c r="K7" s="425"/>
      <c r="L7" s="362"/>
      <c r="M7" s="362"/>
      <c r="N7" s="454"/>
      <c r="O7" s="406"/>
      <c r="P7" s="134" t="s">
        <v>66</v>
      </c>
      <c r="Q7" s="135" t="s">
        <v>162</v>
      </c>
      <c r="R7" s="136">
        <v>1</v>
      </c>
      <c r="S7" s="134" t="s">
        <v>67</v>
      </c>
      <c r="T7" s="136">
        <v>1</v>
      </c>
      <c r="U7" s="136" t="s">
        <v>750</v>
      </c>
      <c r="V7" s="137">
        <v>43475</v>
      </c>
      <c r="W7" s="111">
        <v>43827</v>
      </c>
      <c r="X7" s="401"/>
      <c r="Y7" s="142">
        <v>25000000</v>
      </c>
      <c r="Z7" s="139" t="s">
        <v>704</v>
      </c>
      <c r="AA7" s="140" t="s">
        <v>18</v>
      </c>
      <c r="AB7" s="139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</row>
    <row r="8" spans="1:98" s="141" customFormat="1" ht="80.25" customHeight="1">
      <c r="A8" s="440"/>
      <c r="B8" s="440"/>
      <c r="C8" s="440"/>
      <c r="D8" s="458"/>
      <c r="E8" s="459"/>
      <c r="F8" s="134" t="s">
        <v>17</v>
      </c>
      <c r="G8" s="362"/>
      <c r="H8" s="421"/>
      <c r="I8" s="421"/>
      <c r="J8" s="421"/>
      <c r="K8" s="425"/>
      <c r="L8" s="362"/>
      <c r="M8" s="362"/>
      <c r="N8" s="454"/>
      <c r="O8" s="406"/>
      <c r="P8" s="134" t="s">
        <v>16</v>
      </c>
      <c r="Q8" s="135" t="s">
        <v>163</v>
      </c>
      <c r="R8" s="136">
        <v>3</v>
      </c>
      <c r="S8" s="134" t="s">
        <v>17</v>
      </c>
      <c r="T8" s="136">
        <v>1</v>
      </c>
      <c r="U8" s="136" t="s">
        <v>750</v>
      </c>
      <c r="V8" s="137">
        <v>43618</v>
      </c>
      <c r="W8" s="111">
        <v>43645</v>
      </c>
      <c r="X8" s="401"/>
      <c r="Y8" s="142">
        <v>37384000</v>
      </c>
      <c r="Z8" s="139" t="s">
        <v>705</v>
      </c>
      <c r="AA8" s="140" t="s">
        <v>18</v>
      </c>
      <c r="AB8" s="139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</row>
    <row r="9" spans="1:98" s="141" customFormat="1" ht="46.5">
      <c r="A9" s="440"/>
      <c r="B9" s="440"/>
      <c r="C9" s="440"/>
      <c r="D9" s="458"/>
      <c r="E9" s="459"/>
      <c r="F9" s="134" t="s">
        <v>69</v>
      </c>
      <c r="G9" s="362"/>
      <c r="H9" s="421"/>
      <c r="I9" s="421"/>
      <c r="J9" s="421"/>
      <c r="K9" s="425"/>
      <c r="L9" s="362"/>
      <c r="M9" s="362"/>
      <c r="N9" s="454"/>
      <c r="O9" s="406"/>
      <c r="P9" s="134" t="s">
        <v>68</v>
      </c>
      <c r="Q9" s="135" t="s">
        <v>164</v>
      </c>
      <c r="R9" s="136">
        <v>2000</v>
      </c>
      <c r="S9" s="134" t="s">
        <v>69</v>
      </c>
      <c r="T9" s="136">
        <v>2000</v>
      </c>
      <c r="U9" s="136" t="s">
        <v>751</v>
      </c>
      <c r="V9" s="137">
        <v>43469</v>
      </c>
      <c r="W9" s="111">
        <v>43829</v>
      </c>
      <c r="X9" s="401"/>
      <c r="Y9" s="143">
        <v>85200000</v>
      </c>
      <c r="Z9" s="139" t="s">
        <v>699</v>
      </c>
      <c r="AA9" s="144" t="s">
        <v>70</v>
      </c>
      <c r="AB9" s="139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</row>
    <row r="10" spans="1:98" s="141" customFormat="1" ht="62">
      <c r="A10" s="440"/>
      <c r="B10" s="440"/>
      <c r="C10" s="440"/>
      <c r="D10" s="458"/>
      <c r="E10" s="459"/>
      <c r="F10" s="134" t="s">
        <v>72</v>
      </c>
      <c r="G10" s="362"/>
      <c r="H10" s="421"/>
      <c r="I10" s="421"/>
      <c r="J10" s="421"/>
      <c r="K10" s="425"/>
      <c r="L10" s="362"/>
      <c r="M10" s="362"/>
      <c r="N10" s="454"/>
      <c r="O10" s="406"/>
      <c r="P10" s="134" t="s">
        <v>71</v>
      </c>
      <c r="Q10" s="135" t="s">
        <v>165</v>
      </c>
      <c r="R10" s="145">
        <v>320</v>
      </c>
      <c r="S10" s="134" t="s">
        <v>72</v>
      </c>
      <c r="T10" s="146">
        <v>1</v>
      </c>
      <c r="U10" s="146" t="s">
        <v>750</v>
      </c>
      <c r="V10" s="137">
        <v>43468</v>
      </c>
      <c r="W10" s="111">
        <v>43821</v>
      </c>
      <c r="X10" s="401"/>
      <c r="Y10" s="143">
        <v>156300000</v>
      </c>
      <c r="Z10" s="139" t="s">
        <v>700</v>
      </c>
      <c r="AA10" s="144" t="s">
        <v>25</v>
      </c>
      <c r="AB10" s="139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</row>
    <row r="11" spans="1:98" s="141" customFormat="1" ht="81" customHeight="1">
      <c r="A11" s="440"/>
      <c r="B11" s="440"/>
      <c r="C11" s="440"/>
      <c r="D11" s="458"/>
      <c r="E11" s="459"/>
      <c r="F11" s="134" t="s">
        <v>74</v>
      </c>
      <c r="G11" s="362"/>
      <c r="H11" s="421"/>
      <c r="I11" s="421"/>
      <c r="J11" s="421"/>
      <c r="K11" s="425"/>
      <c r="L11" s="362"/>
      <c r="M11" s="362"/>
      <c r="N11" s="454"/>
      <c r="O11" s="406"/>
      <c r="P11" s="134" t="s">
        <v>73</v>
      </c>
      <c r="Q11" s="135" t="s">
        <v>166</v>
      </c>
      <c r="R11" s="145">
        <v>80</v>
      </c>
      <c r="S11" s="134" t="s">
        <v>74</v>
      </c>
      <c r="T11" s="146">
        <v>1</v>
      </c>
      <c r="U11" s="136" t="s">
        <v>751</v>
      </c>
      <c r="V11" s="137">
        <v>43468</v>
      </c>
      <c r="W11" s="111">
        <v>43821</v>
      </c>
      <c r="X11" s="401"/>
      <c r="Y11" s="143">
        <f>103491548+41624452</f>
        <v>145116000</v>
      </c>
      <c r="Z11" s="139" t="s">
        <v>701</v>
      </c>
      <c r="AA11" s="144" t="s">
        <v>702</v>
      </c>
      <c r="AB11" s="139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</row>
    <row r="12" spans="1:98" ht="77.5">
      <c r="A12" s="440"/>
      <c r="B12" s="440"/>
      <c r="C12" s="440"/>
      <c r="D12" s="458"/>
      <c r="E12" s="459"/>
      <c r="F12" s="147" t="s">
        <v>76</v>
      </c>
      <c r="G12" s="362"/>
      <c r="H12" s="421"/>
      <c r="I12" s="421"/>
      <c r="J12" s="421"/>
      <c r="K12" s="425"/>
      <c r="L12" s="362"/>
      <c r="M12" s="362"/>
      <c r="N12" s="454"/>
      <c r="O12" s="406"/>
      <c r="P12" s="147" t="s">
        <v>75</v>
      </c>
      <c r="Q12" s="148" t="s">
        <v>167</v>
      </c>
      <c r="R12" s="149">
        <v>3</v>
      </c>
      <c r="S12" s="147" t="s">
        <v>76</v>
      </c>
      <c r="T12" s="149">
        <v>3</v>
      </c>
      <c r="U12" s="149" t="s">
        <v>752</v>
      </c>
      <c r="V12" s="150">
        <v>43468</v>
      </c>
      <c r="W12" s="112">
        <v>43824</v>
      </c>
      <c r="X12" s="402" t="s">
        <v>235</v>
      </c>
      <c r="Y12" s="151">
        <v>245000000</v>
      </c>
      <c r="Z12" s="152" t="s">
        <v>706</v>
      </c>
      <c r="AA12" s="153" t="s">
        <v>23</v>
      </c>
      <c r="AB12" s="152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</row>
    <row r="13" spans="1:98" ht="85.5" customHeight="1">
      <c r="A13" s="440"/>
      <c r="B13" s="440"/>
      <c r="C13" s="440"/>
      <c r="D13" s="458"/>
      <c r="E13" s="459"/>
      <c r="F13" s="147" t="s">
        <v>78</v>
      </c>
      <c r="G13" s="362"/>
      <c r="H13" s="421"/>
      <c r="I13" s="421"/>
      <c r="J13" s="421"/>
      <c r="K13" s="425"/>
      <c r="L13" s="362"/>
      <c r="M13" s="362"/>
      <c r="N13" s="454"/>
      <c r="O13" s="406"/>
      <c r="P13" s="147" t="s">
        <v>77</v>
      </c>
      <c r="Q13" s="148" t="s">
        <v>160</v>
      </c>
      <c r="R13" s="149">
        <v>1</v>
      </c>
      <c r="S13" s="147" t="s">
        <v>78</v>
      </c>
      <c r="T13" s="149">
        <v>1</v>
      </c>
      <c r="U13" s="149" t="s">
        <v>752</v>
      </c>
      <c r="V13" s="150">
        <v>43531</v>
      </c>
      <c r="W13" s="112">
        <v>43549</v>
      </c>
      <c r="X13" s="402"/>
      <c r="Y13" s="151">
        <v>135000000</v>
      </c>
      <c r="Z13" s="152" t="s">
        <v>707</v>
      </c>
      <c r="AA13" s="153" t="s">
        <v>18</v>
      </c>
      <c r="AB13" s="152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</row>
    <row r="14" spans="1:98" ht="46.5">
      <c r="A14" s="440"/>
      <c r="B14" s="440"/>
      <c r="C14" s="440"/>
      <c r="D14" s="458"/>
      <c r="E14" s="459"/>
      <c r="F14" s="147" t="s">
        <v>63</v>
      </c>
      <c r="G14" s="362"/>
      <c r="H14" s="421"/>
      <c r="I14" s="421"/>
      <c r="J14" s="421"/>
      <c r="K14" s="425"/>
      <c r="L14" s="362"/>
      <c r="M14" s="362"/>
      <c r="N14" s="454"/>
      <c r="O14" s="406"/>
      <c r="P14" s="147" t="s">
        <v>79</v>
      </c>
      <c r="Q14" s="148" t="s">
        <v>168</v>
      </c>
      <c r="R14" s="149">
        <v>1</v>
      </c>
      <c r="S14" s="147" t="s">
        <v>63</v>
      </c>
      <c r="T14" s="149">
        <v>1</v>
      </c>
      <c r="U14" s="149" t="s">
        <v>752</v>
      </c>
      <c r="V14" s="150">
        <v>43624</v>
      </c>
      <c r="W14" s="112">
        <v>43642</v>
      </c>
      <c r="X14" s="402"/>
      <c r="Y14" s="151">
        <v>50000000</v>
      </c>
      <c r="Z14" s="152" t="s">
        <v>708</v>
      </c>
      <c r="AA14" s="153" t="s">
        <v>18</v>
      </c>
      <c r="AB14" s="152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</row>
    <row r="15" spans="1:98" ht="46.5">
      <c r="A15" s="440"/>
      <c r="B15" s="440"/>
      <c r="C15" s="440"/>
      <c r="D15" s="458"/>
      <c r="E15" s="459"/>
      <c r="F15" s="147" t="s">
        <v>81</v>
      </c>
      <c r="G15" s="362"/>
      <c r="H15" s="421"/>
      <c r="I15" s="421"/>
      <c r="J15" s="421"/>
      <c r="K15" s="425"/>
      <c r="L15" s="362"/>
      <c r="M15" s="362"/>
      <c r="N15" s="454"/>
      <c r="O15" s="406"/>
      <c r="P15" s="147" t="s">
        <v>80</v>
      </c>
      <c r="Q15" s="148" t="s">
        <v>169</v>
      </c>
      <c r="R15" s="149">
        <v>1</v>
      </c>
      <c r="S15" s="147" t="s">
        <v>81</v>
      </c>
      <c r="T15" s="149">
        <v>1</v>
      </c>
      <c r="U15" s="149" t="s">
        <v>752</v>
      </c>
      <c r="V15" s="150">
        <v>43686</v>
      </c>
      <c r="W15" s="112">
        <v>43704</v>
      </c>
      <c r="X15" s="402"/>
      <c r="Y15" s="151">
        <v>100300000</v>
      </c>
      <c r="Z15" s="152" t="s">
        <v>697</v>
      </c>
      <c r="AA15" s="153" t="s">
        <v>9</v>
      </c>
      <c r="AB15" s="152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</row>
    <row r="16" spans="1:98" ht="46.5">
      <c r="A16" s="440"/>
      <c r="B16" s="440"/>
      <c r="C16" s="440"/>
      <c r="D16" s="458"/>
      <c r="E16" s="459"/>
      <c r="F16" s="147" t="s">
        <v>83</v>
      </c>
      <c r="G16" s="362"/>
      <c r="H16" s="421"/>
      <c r="I16" s="421"/>
      <c r="J16" s="421"/>
      <c r="K16" s="425"/>
      <c r="L16" s="362"/>
      <c r="M16" s="362"/>
      <c r="N16" s="454"/>
      <c r="O16" s="406"/>
      <c r="P16" s="147" t="s">
        <v>82</v>
      </c>
      <c r="Q16" s="148" t="s">
        <v>170</v>
      </c>
      <c r="R16" s="149">
        <v>1</v>
      </c>
      <c r="S16" s="147" t="s">
        <v>83</v>
      </c>
      <c r="T16" s="149">
        <v>1</v>
      </c>
      <c r="U16" s="149" t="s">
        <v>752</v>
      </c>
      <c r="V16" s="150">
        <v>43501</v>
      </c>
      <c r="W16" s="112">
        <v>43524</v>
      </c>
      <c r="X16" s="402"/>
      <c r="Y16" s="151">
        <v>50367828</v>
      </c>
      <c r="Z16" s="152" t="s">
        <v>709</v>
      </c>
      <c r="AA16" s="153" t="s">
        <v>9</v>
      </c>
      <c r="AB16" s="152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</row>
    <row r="17" spans="1:98" ht="99.75" customHeight="1">
      <c r="A17" s="440"/>
      <c r="B17" s="440"/>
      <c r="C17" s="440"/>
      <c r="D17" s="458"/>
      <c r="E17" s="459"/>
      <c r="F17" s="155" t="s">
        <v>85</v>
      </c>
      <c r="G17" s="362"/>
      <c r="H17" s="421"/>
      <c r="I17" s="421"/>
      <c r="J17" s="421"/>
      <c r="K17" s="425"/>
      <c r="L17" s="362"/>
      <c r="M17" s="362"/>
      <c r="N17" s="454"/>
      <c r="O17" s="406"/>
      <c r="P17" s="155" t="s">
        <v>84</v>
      </c>
      <c r="Q17" s="156" t="s">
        <v>171</v>
      </c>
      <c r="R17" s="157">
        <v>1</v>
      </c>
      <c r="S17" s="155" t="s">
        <v>85</v>
      </c>
      <c r="T17" s="157">
        <v>1</v>
      </c>
      <c r="U17" s="157" t="s">
        <v>752</v>
      </c>
      <c r="V17" s="158">
        <v>43476</v>
      </c>
      <c r="W17" s="113">
        <v>43828</v>
      </c>
      <c r="X17" s="403" t="s">
        <v>235</v>
      </c>
      <c r="Y17" s="159">
        <v>20000000</v>
      </c>
      <c r="Z17" s="160" t="s">
        <v>708</v>
      </c>
      <c r="AA17" s="161" t="s">
        <v>18</v>
      </c>
      <c r="AB17" s="16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</row>
    <row r="18" spans="1:98" ht="118.5" customHeight="1">
      <c r="A18" s="440"/>
      <c r="B18" s="440"/>
      <c r="C18" s="440"/>
      <c r="D18" s="458"/>
      <c r="E18" s="459"/>
      <c r="F18" s="155" t="s">
        <v>87</v>
      </c>
      <c r="G18" s="362"/>
      <c r="H18" s="421"/>
      <c r="I18" s="421"/>
      <c r="J18" s="421"/>
      <c r="K18" s="425"/>
      <c r="L18" s="362"/>
      <c r="M18" s="362"/>
      <c r="N18" s="454"/>
      <c r="O18" s="406"/>
      <c r="P18" s="162" t="s">
        <v>86</v>
      </c>
      <c r="Q18" s="156" t="s">
        <v>172</v>
      </c>
      <c r="R18" s="157">
        <v>1</v>
      </c>
      <c r="S18" s="155" t="s">
        <v>87</v>
      </c>
      <c r="T18" s="157">
        <v>1</v>
      </c>
      <c r="U18" s="157" t="s">
        <v>752</v>
      </c>
      <c r="V18" s="158">
        <v>43477</v>
      </c>
      <c r="W18" s="113">
        <v>43829</v>
      </c>
      <c r="X18" s="403"/>
      <c r="Y18" s="163">
        <v>400000000</v>
      </c>
      <c r="Z18" s="160" t="s">
        <v>709</v>
      </c>
      <c r="AA18" s="164" t="s">
        <v>9</v>
      </c>
      <c r="AB18" s="16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</row>
    <row r="19" spans="1:98" ht="102" customHeight="1">
      <c r="A19" s="440"/>
      <c r="B19" s="440"/>
      <c r="C19" s="440"/>
      <c r="D19" s="458"/>
      <c r="E19" s="459"/>
      <c r="F19" s="155" t="s">
        <v>89</v>
      </c>
      <c r="G19" s="362"/>
      <c r="H19" s="421"/>
      <c r="I19" s="421"/>
      <c r="J19" s="421"/>
      <c r="K19" s="425"/>
      <c r="L19" s="362"/>
      <c r="M19" s="362"/>
      <c r="N19" s="454"/>
      <c r="O19" s="406"/>
      <c r="P19" s="155" t="s">
        <v>88</v>
      </c>
      <c r="Q19" s="156" t="s">
        <v>160</v>
      </c>
      <c r="R19" s="157">
        <v>1</v>
      </c>
      <c r="S19" s="155" t="s">
        <v>89</v>
      </c>
      <c r="T19" s="157">
        <v>1</v>
      </c>
      <c r="U19" s="157" t="s">
        <v>752</v>
      </c>
      <c r="V19" s="158">
        <v>43742</v>
      </c>
      <c r="W19" s="113">
        <v>43769</v>
      </c>
      <c r="X19" s="403"/>
      <c r="Y19" s="163">
        <v>500000000</v>
      </c>
      <c r="Z19" s="160" t="s">
        <v>711</v>
      </c>
      <c r="AA19" s="164" t="s">
        <v>9</v>
      </c>
      <c r="AB19" s="16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</row>
    <row r="20" spans="1:98" ht="110.25" customHeight="1">
      <c r="A20" s="440"/>
      <c r="B20" s="440"/>
      <c r="C20" s="440"/>
      <c r="D20" s="458"/>
      <c r="E20" s="459"/>
      <c r="F20" s="155" t="s">
        <v>20</v>
      </c>
      <c r="G20" s="362"/>
      <c r="H20" s="421"/>
      <c r="I20" s="421"/>
      <c r="J20" s="421"/>
      <c r="K20" s="425"/>
      <c r="L20" s="362"/>
      <c r="M20" s="362"/>
      <c r="N20" s="454"/>
      <c r="O20" s="406"/>
      <c r="P20" s="162" t="s">
        <v>19</v>
      </c>
      <c r="Q20" s="156" t="s">
        <v>173</v>
      </c>
      <c r="R20" s="157">
        <v>120</v>
      </c>
      <c r="S20" s="155" t="s">
        <v>20</v>
      </c>
      <c r="T20" s="157">
        <v>120</v>
      </c>
      <c r="U20" s="157" t="s">
        <v>752</v>
      </c>
      <c r="V20" s="158">
        <v>43650</v>
      </c>
      <c r="W20" s="113">
        <v>43705</v>
      </c>
      <c r="X20" s="403"/>
      <c r="Y20" s="163">
        <v>330000000</v>
      </c>
      <c r="Z20" s="160" t="s">
        <v>712</v>
      </c>
      <c r="AA20" s="164" t="s">
        <v>9</v>
      </c>
      <c r="AB20" s="16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</row>
    <row r="21" spans="1:98" ht="111" customHeight="1">
      <c r="A21" s="440"/>
      <c r="B21" s="440"/>
      <c r="C21" s="440"/>
      <c r="D21" s="458"/>
      <c r="E21" s="459"/>
      <c r="F21" s="155" t="s">
        <v>91</v>
      </c>
      <c r="G21" s="362"/>
      <c r="H21" s="421"/>
      <c r="I21" s="421"/>
      <c r="J21" s="421"/>
      <c r="K21" s="425"/>
      <c r="L21" s="362"/>
      <c r="M21" s="362"/>
      <c r="N21" s="454"/>
      <c r="O21" s="406"/>
      <c r="P21" s="162" t="s">
        <v>90</v>
      </c>
      <c r="Q21" s="156" t="s">
        <v>174</v>
      </c>
      <c r="R21" s="157">
        <v>6</v>
      </c>
      <c r="S21" s="155" t="s">
        <v>91</v>
      </c>
      <c r="T21" s="157">
        <v>6</v>
      </c>
      <c r="U21" s="157" t="s">
        <v>752</v>
      </c>
      <c r="V21" s="158">
        <v>43743</v>
      </c>
      <c r="W21" s="113">
        <v>43771</v>
      </c>
      <c r="X21" s="403"/>
      <c r="Y21" s="163">
        <v>20000000</v>
      </c>
      <c r="Z21" s="160" t="s">
        <v>708</v>
      </c>
      <c r="AA21" s="161" t="s">
        <v>18</v>
      </c>
      <c r="AB21" s="16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</row>
    <row r="22" spans="1:98" ht="81" customHeight="1">
      <c r="A22" s="440"/>
      <c r="B22" s="440"/>
      <c r="C22" s="440"/>
      <c r="D22" s="458"/>
      <c r="E22" s="459"/>
      <c r="F22" s="155" t="s">
        <v>22</v>
      </c>
      <c r="G22" s="362"/>
      <c r="H22" s="421"/>
      <c r="I22" s="421"/>
      <c r="J22" s="421"/>
      <c r="K22" s="425"/>
      <c r="L22" s="362"/>
      <c r="M22" s="362"/>
      <c r="N22" s="454"/>
      <c r="O22" s="406"/>
      <c r="P22" s="162" t="s">
        <v>21</v>
      </c>
      <c r="Q22" s="156" t="s">
        <v>175</v>
      </c>
      <c r="R22" s="157">
        <v>1</v>
      </c>
      <c r="S22" s="155" t="s">
        <v>22</v>
      </c>
      <c r="T22" s="157">
        <v>1</v>
      </c>
      <c r="U22" s="157" t="s">
        <v>752</v>
      </c>
      <c r="V22" s="158">
        <v>43652</v>
      </c>
      <c r="W22" s="113">
        <v>43707</v>
      </c>
      <c r="X22" s="403"/>
      <c r="Y22" s="163">
        <v>40000000</v>
      </c>
      <c r="Z22" s="160" t="s">
        <v>698</v>
      </c>
      <c r="AA22" s="161" t="s">
        <v>18</v>
      </c>
      <c r="AB22" s="16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</row>
    <row r="23" spans="1:98" ht="89.25" customHeight="1">
      <c r="A23" s="440"/>
      <c r="B23" s="440"/>
      <c r="C23" s="440"/>
      <c r="D23" s="458"/>
      <c r="E23" s="459"/>
      <c r="F23" s="155" t="s">
        <v>24</v>
      </c>
      <c r="G23" s="362"/>
      <c r="H23" s="421"/>
      <c r="I23" s="421"/>
      <c r="J23" s="421"/>
      <c r="K23" s="425"/>
      <c r="L23" s="362"/>
      <c r="M23" s="362"/>
      <c r="N23" s="454"/>
      <c r="O23" s="406"/>
      <c r="P23" s="165" t="s">
        <v>92</v>
      </c>
      <c r="Q23" s="156" t="s">
        <v>176</v>
      </c>
      <c r="R23" s="157">
        <v>1</v>
      </c>
      <c r="S23" s="155" t="s">
        <v>24</v>
      </c>
      <c r="T23" s="157">
        <v>1</v>
      </c>
      <c r="U23" s="157" t="s">
        <v>752</v>
      </c>
      <c r="V23" s="158">
        <v>43617</v>
      </c>
      <c r="W23" s="113">
        <v>43768</v>
      </c>
      <c r="X23" s="403"/>
      <c r="Y23" s="163">
        <v>30000000</v>
      </c>
      <c r="Z23" s="160" t="s">
        <v>710</v>
      </c>
      <c r="AA23" s="161" t="s">
        <v>25</v>
      </c>
      <c r="AB23" s="16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</row>
    <row r="24" spans="1:98" ht="118.5" customHeight="1">
      <c r="A24" s="440"/>
      <c r="B24" s="440"/>
      <c r="C24" s="440"/>
      <c r="D24" s="458"/>
      <c r="E24" s="459"/>
      <c r="F24" s="166" t="s">
        <v>94</v>
      </c>
      <c r="G24" s="362"/>
      <c r="H24" s="421"/>
      <c r="I24" s="421"/>
      <c r="J24" s="421"/>
      <c r="K24" s="425"/>
      <c r="L24" s="362"/>
      <c r="M24" s="362"/>
      <c r="N24" s="454"/>
      <c r="O24" s="406"/>
      <c r="P24" s="155" t="s">
        <v>93</v>
      </c>
      <c r="Q24" s="156" t="s">
        <v>177</v>
      </c>
      <c r="R24" s="157">
        <v>0.5</v>
      </c>
      <c r="S24" s="166" t="s">
        <v>94</v>
      </c>
      <c r="T24" s="157">
        <v>0.5</v>
      </c>
      <c r="U24" s="157" t="s">
        <v>752</v>
      </c>
      <c r="V24" s="158">
        <v>43648</v>
      </c>
      <c r="W24" s="113">
        <v>43768</v>
      </c>
      <c r="X24" s="403"/>
      <c r="Y24" s="163">
        <v>30000000</v>
      </c>
      <c r="Z24" s="160" t="s">
        <v>700</v>
      </c>
      <c r="AA24" s="161" t="s">
        <v>25</v>
      </c>
      <c r="AB24" s="16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</row>
    <row r="25" spans="1:98" ht="92.25" customHeight="1">
      <c r="A25" s="440"/>
      <c r="B25" s="440"/>
      <c r="C25" s="440"/>
      <c r="D25" s="458"/>
      <c r="E25" s="459"/>
      <c r="F25" s="155" t="s">
        <v>95</v>
      </c>
      <c r="G25" s="363"/>
      <c r="H25" s="421"/>
      <c r="I25" s="421"/>
      <c r="J25" s="421"/>
      <c r="K25" s="426"/>
      <c r="L25" s="363"/>
      <c r="M25" s="363"/>
      <c r="N25" s="454"/>
      <c r="O25" s="406"/>
      <c r="P25" s="162" t="s">
        <v>206</v>
      </c>
      <c r="Q25" s="156" t="s">
        <v>178</v>
      </c>
      <c r="R25" s="157">
        <v>0.5</v>
      </c>
      <c r="S25" s="155" t="s">
        <v>95</v>
      </c>
      <c r="T25" s="157">
        <v>0.5</v>
      </c>
      <c r="U25" s="157" t="s">
        <v>752</v>
      </c>
      <c r="V25" s="158">
        <v>43739</v>
      </c>
      <c r="W25" s="113">
        <v>43768</v>
      </c>
      <c r="X25" s="403"/>
      <c r="Y25" s="163">
        <v>110606394</v>
      </c>
      <c r="Z25" s="160" t="s">
        <v>701</v>
      </c>
      <c r="AA25" s="161" t="s">
        <v>25</v>
      </c>
      <c r="AB25" s="16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</row>
    <row r="26" spans="1:98" ht="86.25" customHeight="1">
      <c r="A26" s="440"/>
      <c r="B26" s="440"/>
      <c r="C26" s="440"/>
      <c r="D26" s="458"/>
      <c r="E26" s="459"/>
      <c r="F26" s="167" t="s">
        <v>22</v>
      </c>
      <c r="G26" s="364" t="s">
        <v>678</v>
      </c>
      <c r="H26" s="422" t="s">
        <v>26</v>
      </c>
      <c r="I26" s="422" t="s">
        <v>211</v>
      </c>
      <c r="J26" s="422" t="s">
        <v>211</v>
      </c>
      <c r="K26" s="427" t="s">
        <v>678</v>
      </c>
      <c r="L26" s="364" t="s">
        <v>664</v>
      </c>
      <c r="M26" s="364" t="s">
        <v>675</v>
      </c>
      <c r="N26" s="454"/>
      <c r="O26" s="406"/>
      <c r="P26" s="167" t="s">
        <v>27</v>
      </c>
      <c r="Q26" s="168" t="s">
        <v>179</v>
      </c>
      <c r="R26" s="169">
        <v>1</v>
      </c>
      <c r="S26" s="167" t="s">
        <v>22</v>
      </c>
      <c r="T26" s="169">
        <v>1</v>
      </c>
      <c r="U26" s="169" t="s">
        <v>752</v>
      </c>
      <c r="V26" s="170">
        <v>43649</v>
      </c>
      <c r="W26" s="114">
        <v>43793</v>
      </c>
      <c r="X26" s="416" t="s">
        <v>694</v>
      </c>
      <c r="Y26" s="171">
        <v>120000000</v>
      </c>
      <c r="Z26" s="172" t="s">
        <v>703</v>
      </c>
      <c r="AA26" s="173" t="s">
        <v>18</v>
      </c>
      <c r="AB26" s="172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</row>
    <row r="27" spans="1:98" ht="67.5" customHeight="1">
      <c r="A27" s="440"/>
      <c r="B27" s="440"/>
      <c r="C27" s="440"/>
      <c r="D27" s="458"/>
      <c r="E27" s="459"/>
      <c r="F27" s="167" t="s">
        <v>97</v>
      </c>
      <c r="G27" s="365"/>
      <c r="H27" s="422"/>
      <c r="I27" s="422"/>
      <c r="J27" s="422"/>
      <c r="K27" s="428"/>
      <c r="L27" s="365"/>
      <c r="M27" s="365"/>
      <c r="N27" s="454"/>
      <c r="O27" s="406"/>
      <c r="P27" s="167" t="s">
        <v>96</v>
      </c>
      <c r="Q27" s="168" t="s">
        <v>180</v>
      </c>
      <c r="R27" s="169">
        <v>1</v>
      </c>
      <c r="S27" s="167" t="s">
        <v>97</v>
      </c>
      <c r="T27" s="169">
        <v>1</v>
      </c>
      <c r="U27" s="169" t="s">
        <v>752</v>
      </c>
      <c r="V27" s="170">
        <v>43586</v>
      </c>
      <c r="W27" s="114">
        <v>43615</v>
      </c>
      <c r="X27" s="417"/>
      <c r="Y27" s="174">
        <v>70000000</v>
      </c>
      <c r="Z27" s="172" t="s">
        <v>704</v>
      </c>
      <c r="AA27" s="173" t="s">
        <v>18</v>
      </c>
      <c r="AB27" s="172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</row>
    <row r="28" spans="1:98" ht="62">
      <c r="A28" s="440"/>
      <c r="B28" s="440"/>
      <c r="C28" s="440"/>
      <c r="D28" s="458"/>
      <c r="E28" s="459"/>
      <c r="F28" s="167" t="s">
        <v>99</v>
      </c>
      <c r="G28" s="365"/>
      <c r="H28" s="422"/>
      <c r="I28" s="422"/>
      <c r="J28" s="422"/>
      <c r="K28" s="428"/>
      <c r="L28" s="365"/>
      <c r="M28" s="365"/>
      <c r="N28" s="454"/>
      <c r="O28" s="406"/>
      <c r="P28" s="167" t="s">
        <v>98</v>
      </c>
      <c r="Q28" s="168" t="s">
        <v>181</v>
      </c>
      <c r="R28" s="169">
        <v>69500</v>
      </c>
      <c r="S28" s="167" t="s">
        <v>99</v>
      </c>
      <c r="T28" s="169">
        <v>69500</v>
      </c>
      <c r="U28" s="169" t="s">
        <v>752</v>
      </c>
      <c r="V28" s="170">
        <v>43502</v>
      </c>
      <c r="W28" s="114">
        <v>43824</v>
      </c>
      <c r="X28" s="417"/>
      <c r="Y28" s="171">
        <v>40000000</v>
      </c>
      <c r="Z28" s="172" t="s">
        <v>711</v>
      </c>
      <c r="AA28" s="173" t="s">
        <v>9</v>
      </c>
      <c r="AB28" s="172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</row>
    <row r="29" spans="1:98" ht="66" customHeight="1">
      <c r="A29" s="440"/>
      <c r="B29" s="440"/>
      <c r="C29" s="440"/>
      <c r="D29" s="458"/>
      <c r="E29" s="459"/>
      <c r="F29" s="167" t="s">
        <v>97</v>
      </c>
      <c r="G29" s="366"/>
      <c r="H29" s="422"/>
      <c r="I29" s="422"/>
      <c r="J29" s="422"/>
      <c r="K29" s="429"/>
      <c r="L29" s="366"/>
      <c r="M29" s="366"/>
      <c r="N29" s="454"/>
      <c r="O29" s="406"/>
      <c r="P29" s="167" t="s">
        <v>100</v>
      </c>
      <c r="Q29" s="168" t="s">
        <v>180</v>
      </c>
      <c r="R29" s="169">
        <v>1</v>
      </c>
      <c r="S29" s="167" t="s">
        <v>97</v>
      </c>
      <c r="T29" s="169">
        <v>1</v>
      </c>
      <c r="U29" s="169" t="s">
        <v>752</v>
      </c>
      <c r="V29" s="170">
        <v>43503</v>
      </c>
      <c r="W29" s="114">
        <v>43825</v>
      </c>
      <c r="X29" s="418"/>
      <c r="Y29" s="171">
        <v>70700707</v>
      </c>
      <c r="Z29" s="175" t="s">
        <v>703</v>
      </c>
      <c r="AA29" s="173" t="s">
        <v>18</v>
      </c>
      <c r="AB29" s="172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</row>
    <row r="30" spans="1:98" ht="109.5" customHeight="1">
      <c r="A30" s="440"/>
      <c r="B30" s="440"/>
      <c r="C30" s="440"/>
      <c r="D30" s="458"/>
      <c r="E30" s="459"/>
      <c r="F30" s="176" t="s">
        <v>30</v>
      </c>
      <c r="G30" s="367" t="s">
        <v>678</v>
      </c>
      <c r="H30" s="414" t="s">
        <v>28</v>
      </c>
      <c r="I30" s="414" t="s">
        <v>212</v>
      </c>
      <c r="J30" s="414" t="s">
        <v>212</v>
      </c>
      <c r="K30" s="430">
        <v>0</v>
      </c>
      <c r="L30" s="376" t="s">
        <v>665</v>
      </c>
      <c r="M30" s="376" t="s">
        <v>679</v>
      </c>
      <c r="N30" s="454"/>
      <c r="O30" s="406"/>
      <c r="P30" s="177" t="s">
        <v>29</v>
      </c>
      <c r="Q30" s="178" t="s">
        <v>182</v>
      </c>
      <c r="R30" s="179"/>
      <c r="S30" s="176" t="s">
        <v>30</v>
      </c>
      <c r="T30" s="179"/>
      <c r="U30" s="179" t="s">
        <v>752</v>
      </c>
      <c r="V30" s="180">
        <v>43504</v>
      </c>
      <c r="W30" s="115">
        <v>43826</v>
      </c>
      <c r="X30" s="419" t="s">
        <v>234</v>
      </c>
      <c r="Y30" s="181">
        <v>100000000</v>
      </c>
      <c r="Z30" s="182" t="s">
        <v>712</v>
      </c>
      <c r="AA30" s="183" t="s">
        <v>9</v>
      </c>
      <c r="AB30" s="182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</row>
    <row r="31" spans="1:98" ht="78.75" customHeight="1">
      <c r="A31" s="440"/>
      <c r="B31" s="440"/>
      <c r="C31" s="440"/>
      <c r="D31" s="458"/>
      <c r="E31" s="459"/>
      <c r="F31" s="176" t="s">
        <v>102</v>
      </c>
      <c r="G31" s="368"/>
      <c r="H31" s="414"/>
      <c r="I31" s="414"/>
      <c r="J31" s="414"/>
      <c r="K31" s="431"/>
      <c r="L31" s="377"/>
      <c r="M31" s="377"/>
      <c r="N31" s="454"/>
      <c r="O31" s="406"/>
      <c r="P31" s="177" t="s">
        <v>101</v>
      </c>
      <c r="Q31" s="178" t="s">
        <v>183</v>
      </c>
      <c r="R31" s="179">
        <v>1</v>
      </c>
      <c r="S31" s="176" t="s">
        <v>102</v>
      </c>
      <c r="T31" s="179">
        <v>1</v>
      </c>
      <c r="U31" s="179" t="s">
        <v>752</v>
      </c>
      <c r="V31" s="180">
        <v>43505</v>
      </c>
      <c r="W31" s="115">
        <v>43644</v>
      </c>
      <c r="X31" s="420"/>
      <c r="Y31" s="181">
        <v>101376531</v>
      </c>
      <c r="Z31" s="184" t="s">
        <v>701</v>
      </c>
      <c r="AA31" s="183" t="s">
        <v>25</v>
      </c>
      <c r="AB31" s="182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</row>
    <row r="32" spans="1:98" ht="82.5" customHeight="1">
      <c r="A32" s="440"/>
      <c r="B32" s="440"/>
      <c r="C32" s="440"/>
      <c r="D32" s="415" t="s">
        <v>103</v>
      </c>
      <c r="E32" s="452" t="s">
        <v>104</v>
      </c>
      <c r="F32" s="185" t="s">
        <v>108</v>
      </c>
      <c r="G32" s="369" t="s">
        <v>678</v>
      </c>
      <c r="H32" s="409" t="s">
        <v>105</v>
      </c>
      <c r="I32" s="409" t="s">
        <v>106</v>
      </c>
      <c r="J32" s="409" t="s">
        <v>106</v>
      </c>
      <c r="K32" s="432" t="s">
        <v>680</v>
      </c>
      <c r="L32" s="378" t="s">
        <v>666</v>
      </c>
      <c r="M32" s="378" t="s">
        <v>681</v>
      </c>
      <c r="N32" s="407" t="s">
        <v>243</v>
      </c>
      <c r="O32" s="408" t="s">
        <v>208</v>
      </c>
      <c r="P32" s="186" t="s">
        <v>107</v>
      </c>
      <c r="Q32" s="187" t="s">
        <v>184</v>
      </c>
      <c r="R32" s="188">
        <v>200000</v>
      </c>
      <c r="S32" s="185" t="s">
        <v>695</v>
      </c>
      <c r="T32" s="188">
        <v>200000</v>
      </c>
      <c r="U32" s="188" t="s">
        <v>753</v>
      </c>
      <c r="V32" s="189">
        <v>43475</v>
      </c>
      <c r="W32" s="116">
        <v>43828</v>
      </c>
      <c r="X32" s="404" t="s">
        <v>236</v>
      </c>
      <c r="Y32" s="190">
        <v>800000000</v>
      </c>
      <c r="Z32" s="191" t="s">
        <v>719</v>
      </c>
      <c r="AA32" s="192" t="s">
        <v>9</v>
      </c>
      <c r="AB32" s="191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</row>
    <row r="33" spans="1:98" ht="87" customHeight="1">
      <c r="A33" s="440"/>
      <c r="B33" s="440"/>
      <c r="C33" s="440"/>
      <c r="D33" s="415"/>
      <c r="E33" s="452"/>
      <c r="F33" s="193" t="s">
        <v>110</v>
      </c>
      <c r="G33" s="370"/>
      <c r="H33" s="409"/>
      <c r="I33" s="409"/>
      <c r="J33" s="409"/>
      <c r="K33" s="433"/>
      <c r="L33" s="379"/>
      <c r="M33" s="379"/>
      <c r="N33" s="407"/>
      <c r="O33" s="408"/>
      <c r="P33" s="186" t="s">
        <v>109</v>
      </c>
      <c r="Q33" s="187" t="s">
        <v>185</v>
      </c>
      <c r="R33" s="188">
        <v>16</v>
      </c>
      <c r="S33" s="193" t="s">
        <v>110</v>
      </c>
      <c r="T33" s="188">
        <v>16</v>
      </c>
      <c r="U33" s="188" t="s">
        <v>754</v>
      </c>
      <c r="V33" s="189">
        <v>43475</v>
      </c>
      <c r="W33" s="116">
        <v>43828</v>
      </c>
      <c r="X33" s="404"/>
      <c r="Y33" s="194">
        <v>35000000</v>
      </c>
      <c r="Z33" s="191" t="s">
        <v>720</v>
      </c>
      <c r="AA33" s="192" t="s">
        <v>9</v>
      </c>
      <c r="AB33" s="191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</row>
    <row r="34" spans="1:98" ht="60" customHeight="1">
      <c r="A34" s="440"/>
      <c r="B34" s="440"/>
      <c r="C34" s="440"/>
      <c r="D34" s="415"/>
      <c r="E34" s="452"/>
      <c r="F34" s="195" t="s">
        <v>112</v>
      </c>
      <c r="G34" s="370"/>
      <c r="H34" s="409"/>
      <c r="I34" s="409"/>
      <c r="J34" s="409"/>
      <c r="K34" s="433"/>
      <c r="L34" s="379"/>
      <c r="M34" s="379"/>
      <c r="N34" s="407"/>
      <c r="O34" s="408"/>
      <c r="P34" s="185" t="s">
        <v>111</v>
      </c>
      <c r="Q34" s="187" t="s">
        <v>186</v>
      </c>
      <c r="R34" s="188">
        <v>140</v>
      </c>
      <c r="S34" s="195" t="s">
        <v>112</v>
      </c>
      <c r="T34" s="188">
        <v>140</v>
      </c>
      <c r="U34" s="188" t="s">
        <v>755</v>
      </c>
      <c r="V34" s="189">
        <v>43475</v>
      </c>
      <c r="W34" s="116">
        <v>43828</v>
      </c>
      <c r="X34" s="404"/>
      <c r="Y34" s="196">
        <v>40000000</v>
      </c>
      <c r="Z34" s="191" t="s">
        <v>721</v>
      </c>
      <c r="AA34" s="192" t="s">
        <v>9</v>
      </c>
      <c r="AB34" s="191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</row>
    <row r="35" spans="1:98" ht="60" customHeight="1">
      <c r="A35" s="440"/>
      <c r="B35" s="440"/>
      <c r="C35" s="440"/>
      <c r="D35" s="415"/>
      <c r="E35" s="452"/>
      <c r="F35" s="195" t="s">
        <v>114</v>
      </c>
      <c r="G35" s="370"/>
      <c r="H35" s="409"/>
      <c r="I35" s="409"/>
      <c r="J35" s="409"/>
      <c r="K35" s="433"/>
      <c r="L35" s="379"/>
      <c r="M35" s="379"/>
      <c r="N35" s="407"/>
      <c r="O35" s="408"/>
      <c r="P35" s="185" t="s">
        <v>113</v>
      </c>
      <c r="Q35" s="187" t="s">
        <v>187</v>
      </c>
      <c r="R35" s="188">
        <v>120</v>
      </c>
      <c r="S35" s="195" t="s">
        <v>696</v>
      </c>
      <c r="T35" s="188">
        <v>120</v>
      </c>
      <c r="U35" s="188" t="s">
        <v>756</v>
      </c>
      <c r="V35" s="189">
        <v>43475</v>
      </c>
      <c r="W35" s="116">
        <v>43828</v>
      </c>
      <c r="X35" s="404"/>
      <c r="Y35" s="194">
        <v>50000000</v>
      </c>
      <c r="Z35" s="191" t="s">
        <v>716</v>
      </c>
      <c r="AA35" s="192" t="s">
        <v>18</v>
      </c>
      <c r="AB35" s="191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</row>
    <row r="36" spans="1:98" ht="60" customHeight="1">
      <c r="A36" s="440"/>
      <c r="B36" s="440"/>
      <c r="C36" s="440"/>
      <c r="D36" s="415"/>
      <c r="E36" s="452"/>
      <c r="F36" s="195" t="s">
        <v>116</v>
      </c>
      <c r="G36" s="370"/>
      <c r="H36" s="409"/>
      <c r="I36" s="409"/>
      <c r="J36" s="409"/>
      <c r="K36" s="433"/>
      <c r="L36" s="379"/>
      <c r="M36" s="379"/>
      <c r="N36" s="407"/>
      <c r="O36" s="408"/>
      <c r="P36" s="185" t="s">
        <v>115</v>
      </c>
      <c r="Q36" s="187" t="s">
        <v>188</v>
      </c>
      <c r="R36" s="188">
        <v>100</v>
      </c>
      <c r="S36" s="195" t="s">
        <v>116</v>
      </c>
      <c r="T36" s="188">
        <v>100</v>
      </c>
      <c r="U36" s="188" t="s">
        <v>757</v>
      </c>
      <c r="V36" s="189">
        <v>43475</v>
      </c>
      <c r="W36" s="116">
        <v>43828</v>
      </c>
      <c r="X36" s="404"/>
      <c r="Y36" s="194">
        <v>70000000</v>
      </c>
      <c r="Z36" s="191" t="s">
        <v>717</v>
      </c>
      <c r="AA36" s="192" t="s">
        <v>18</v>
      </c>
      <c r="AB36" s="191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</row>
    <row r="37" spans="1:98" ht="72.75" customHeight="1">
      <c r="A37" s="440"/>
      <c r="B37" s="440"/>
      <c r="C37" s="440"/>
      <c r="D37" s="415"/>
      <c r="E37" s="452"/>
      <c r="F37" s="195" t="s">
        <v>118</v>
      </c>
      <c r="G37" s="370"/>
      <c r="H37" s="409"/>
      <c r="I37" s="409"/>
      <c r="J37" s="409"/>
      <c r="K37" s="433"/>
      <c r="L37" s="379"/>
      <c r="M37" s="379"/>
      <c r="N37" s="407"/>
      <c r="O37" s="408"/>
      <c r="P37" s="185" t="s">
        <v>117</v>
      </c>
      <c r="Q37" s="187" t="s">
        <v>189</v>
      </c>
      <c r="R37" s="188">
        <v>100</v>
      </c>
      <c r="S37" s="195" t="s">
        <v>118</v>
      </c>
      <c r="T37" s="188">
        <v>100</v>
      </c>
      <c r="U37" s="188" t="s">
        <v>759</v>
      </c>
      <c r="V37" s="189">
        <v>43475</v>
      </c>
      <c r="W37" s="116">
        <v>43828</v>
      </c>
      <c r="X37" s="404"/>
      <c r="Y37" s="194">
        <v>30000000</v>
      </c>
      <c r="Z37" s="191" t="s">
        <v>718</v>
      </c>
      <c r="AA37" s="192" t="s">
        <v>18</v>
      </c>
      <c r="AB37" s="191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</row>
    <row r="38" spans="1:98" ht="72.75" customHeight="1">
      <c r="A38" s="440"/>
      <c r="B38" s="440"/>
      <c r="C38" s="440"/>
      <c r="D38" s="415"/>
      <c r="E38" s="452"/>
      <c r="F38" s="195" t="s">
        <v>120</v>
      </c>
      <c r="G38" s="370"/>
      <c r="H38" s="409"/>
      <c r="I38" s="409"/>
      <c r="J38" s="409"/>
      <c r="K38" s="433"/>
      <c r="L38" s="379"/>
      <c r="M38" s="379"/>
      <c r="N38" s="407"/>
      <c r="O38" s="408"/>
      <c r="P38" s="185" t="s">
        <v>119</v>
      </c>
      <c r="Q38" s="187" t="s">
        <v>190</v>
      </c>
      <c r="R38" s="188">
        <v>2</v>
      </c>
      <c r="S38" s="195" t="s">
        <v>120</v>
      </c>
      <c r="T38" s="188">
        <v>2</v>
      </c>
      <c r="U38" s="188" t="s">
        <v>758</v>
      </c>
      <c r="V38" s="189">
        <v>43589</v>
      </c>
      <c r="W38" s="116">
        <v>43785</v>
      </c>
      <c r="X38" s="404"/>
      <c r="Y38" s="194">
        <v>50000000</v>
      </c>
      <c r="Z38" s="191" t="s">
        <v>713</v>
      </c>
      <c r="AA38" s="192" t="s">
        <v>25</v>
      </c>
      <c r="AB38" s="191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</row>
    <row r="39" spans="1:98" ht="72.75" customHeight="1">
      <c r="A39" s="440"/>
      <c r="B39" s="440"/>
      <c r="C39" s="440"/>
      <c r="D39" s="415"/>
      <c r="E39" s="452"/>
      <c r="F39" s="195" t="s">
        <v>122</v>
      </c>
      <c r="G39" s="370"/>
      <c r="H39" s="409"/>
      <c r="I39" s="409"/>
      <c r="J39" s="409"/>
      <c r="K39" s="433"/>
      <c r="L39" s="379"/>
      <c r="M39" s="379"/>
      <c r="N39" s="407"/>
      <c r="O39" s="408"/>
      <c r="P39" s="185" t="s">
        <v>121</v>
      </c>
      <c r="Q39" s="187" t="s">
        <v>191</v>
      </c>
      <c r="R39" s="188">
        <v>16</v>
      </c>
      <c r="S39" s="195" t="s">
        <v>122</v>
      </c>
      <c r="T39" s="188">
        <v>16</v>
      </c>
      <c r="U39" s="188" t="s">
        <v>760</v>
      </c>
      <c r="V39" s="189">
        <v>43501</v>
      </c>
      <c r="W39" s="116">
        <v>43766</v>
      </c>
      <c r="X39" s="404"/>
      <c r="Y39" s="194">
        <v>26789726</v>
      </c>
      <c r="Z39" s="191" t="s">
        <v>714</v>
      </c>
      <c r="AA39" s="192" t="s">
        <v>25</v>
      </c>
      <c r="AB39" s="191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</row>
    <row r="40" spans="1:98" ht="72.75" customHeight="1">
      <c r="A40" s="440"/>
      <c r="B40" s="440"/>
      <c r="C40" s="440"/>
      <c r="D40" s="415"/>
      <c r="E40" s="452"/>
      <c r="F40" s="195" t="s">
        <v>124</v>
      </c>
      <c r="G40" s="371"/>
      <c r="H40" s="409"/>
      <c r="I40" s="409"/>
      <c r="J40" s="409"/>
      <c r="K40" s="434"/>
      <c r="L40" s="380"/>
      <c r="M40" s="380"/>
      <c r="N40" s="407"/>
      <c r="O40" s="408"/>
      <c r="P40" s="185" t="s">
        <v>123</v>
      </c>
      <c r="Q40" s="187" t="s">
        <v>192</v>
      </c>
      <c r="R40" s="188">
        <v>1</v>
      </c>
      <c r="S40" s="195" t="s">
        <v>124</v>
      </c>
      <c r="T40" s="188">
        <v>1</v>
      </c>
      <c r="U40" s="188" t="s">
        <v>750</v>
      </c>
      <c r="V40" s="189">
        <v>43775</v>
      </c>
      <c r="W40" s="116">
        <v>43797</v>
      </c>
      <c r="X40" s="404"/>
      <c r="Y40" s="194">
        <v>20000000</v>
      </c>
      <c r="Z40" s="191" t="s">
        <v>715</v>
      </c>
      <c r="AA40" s="192" t="s">
        <v>25</v>
      </c>
      <c r="AB40" s="191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</row>
    <row r="41" spans="1:98" ht="98.25" customHeight="1">
      <c r="A41" s="440"/>
      <c r="B41" s="440"/>
      <c r="C41" s="440"/>
      <c r="D41" s="415"/>
      <c r="E41" s="452"/>
      <c r="F41" s="197" t="s">
        <v>34</v>
      </c>
      <c r="G41" s="372" t="s">
        <v>678</v>
      </c>
      <c r="H41" s="410" t="s">
        <v>31</v>
      </c>
      <c r="I41" s="410" t="s">
        <v>32</v>
      </c>
      <c r="J41" s="410" t="s">
        <v>32</v>
      </c>
      <c r="K41" s="462" t="s">
        <v>682</v>
      </c>
      <c r="L41" s="381" t="s">
        <v>667</v>
      </c>
      <c r="M41" s="381" t="s">
        <v>683</v>
      </c>
      <c r="N41" s="407"/>
      <c r="O41" s="408"/>
      <c r="P41" s="198" t="s">
        <v>33</v>
      </c>
      <c r="Q41" s="199" t="s">
        <v>193</v>
      </c>
      <c r="R41" s="200">
        <v>96</v>
      </c>
      <c r="S41" s="197" t="s">
        <v>34</v>
      </c>
      <c r="T41" s="200">
        <v>96</v>
      </c>
      <c r="U41" s="200" t="s">
        <v>752</v>
      </c>
      <c r="V41" s="117">
        <v>43499</v>
      </c>
      <c r="W41" s="118">
        <v>43798</v>
      </c>
      <c r="X41" s="374"/>
      <c r="Y41" s="201">
        <v>130000000</v>
      </c>
      <c r="Z41" s="198" t="s">
        <v>714</v>
      </c>
      <c r="AA41" s="202" t="s">
        <v>25</v>
      </c>
      <c r="AB41" s="198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</row>
    <row r="42" spans="1:98" ht="156.75" customHeight="1">
      <c r="A42" s="440"/>
      <c r="B42" s="440"/>
      <c r="C42" s="440"/>
      <c r="D42" s="415"/>
      <c r="E42" s="452"/>
      <c r="F42" s="197" t="s">
        <v>126</v>
      </c>
      <c r="G42" s="373"/>
      <c r="H42" s="410"/>
      <c r="I42" s="410"/>
      <c r="J42" s="410"/>
      <c r="K42" s="463"/>
      <c r="L42" s="382"/>
      <c r="M42" s="382"/>
      <c r="N42" s="407"/>
      <c r="O42" s="408"/>
      <c r="P42" s="198" t="s">
        <v>125</v>
      </c>
      <c r="Q42" s="199" t="s">
        <v>194</v>
      </c>
      <c r="R42" s="200">
        <v>1</v>
      </c>
      <c r="S42" s="197" t="s">
        <v>126</v>
      </c>
      <c r="T42" s="200">
        <v>1</v>
      </c>
      <c r="U42" s="200" t="s">
        <v>752</v>
      </c>
      <c r="V42" s="117">
        <v>43473</v>
      </c>
      <c r="W42" s="118">
        <v>43819</v>
      </c>
      <c r="X42" s="375"/>
      <c r="Y42" s="201">
        <v>242856007</v>
      </c>
      <c r="Z42" s="203" t="s">
        <v>717</v>
      </c>
      <c r="AA42" s="202" t="s">
        <v>18</v>
      </c>
      <c r="AB42" s="198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</row>
    <row r="43" spans="1:98" ht="97.5" customHeight="1">
      <c r="A43" s="440"/>
      <c r="B43" s="440"/>
      <c r="C43" s="440"/>
      <c r="D43" s="415"/>
      <c r="E43" s="452"/>
      <c r="F43" s="204" t="s">
        <v>38</v>
      </c>
      <c r="G43" s="385" t="s">
        <v>678</v>
      </c>
      <c r="H43" s="411" t="s">
        <v>35</v>
      </c>
      <c r="I43" s="411" t="s">
        <v>36</v>
      </c>
      <c r="J43" s="411" t="s">
        <v>36</v>
      </c>
      <c r="K43" s="464" t="s">
        <v>678</v>
      </c>
      <c r="L43" s="383" t="s">
        <v>668</v>
      </c>
      <c r="M43" s="383" t="s">
        <v>684</v>
      </c>
      <c r="N43" s="407"/>
      <c r="O43" s="408"/>
      <c r="P43" s="205" t="s">
        <v>37</v>
      </c>
      <c r="Q43" s="206" t="s">
        <v>195</v>
      </c>
      <c r="R43" s="207">
        <v>10</v>
      </c>
      <c r="S43" s="204" t="s">
        <v>38</v>
      </c>
      <c r="T43" s="207">
        <v>10</v>
      </c>
      <c r="U43" s="207" t="s">
        <v>752</v>
      </c>
      <c r="V43" s="208">
        <v>43620</v>
      </c>
      <c r="W43" s="119">
        <v>43790</v>
      </c>
      <c r="X43" s="209"/>
      <c r="Y43" s="210">
        <v>130000000</v>
      </c>
      <c r="Z43" s="211" t="s">
        <v>720</v>
      </c>
      <c r="AA43" s="212" t="s">
        <v>9</v>
      </c>
      <c r="AB43" s="211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</row>
    <row r="44" spans="1:98" ht="60" customHeight="1">
      <c r="A44" s="440"/>
      <c r="B44" s="440"/>
      <c r="C44" s="440"/>
      <c r="D44" s="415"/>
      <c r="E44" s="452"/>
      <c r="F44" s="204" t="s">
        <v>127</v>
      </c>
      <c r="G44" s="386"/>
      <c r="H44" s="411"/>
      <c r="I44" s="411"/>
      <c r="J44" s="411"/>
      <c r="K44" s="465"/>
      <c r="L44" s="384"/>
      <c r="M44" s="384"/>
      <c r="N44" s="407"/>
      <c r="O44" s="408"/>
      <c r="P44" s="205" t="s">
        <v>213</v>
      </c>
      <c r="Q44" s="206" t="s">
        <v>196</v>
      </c>
      <c r="R44" s="207">
        <v>4</v>
      </c>
      <c r="S44" s="204" t="s">
        <v>127</v>
      </c>
      <c r="T44" s="207">
        <v>4</v>
      </c>
      <c r="U44" s="207" t="s">
        <v>752</v>
      </c>
      <c r="V44" s="208">
        <v>43506</v>
      </c>
      <c r="W44" s="119">
        <v>43821</v>
      </c>
      <c r="X44" s="209"/>
      <c r="Y44" s="210">
        <v>141237869</v>
      </c>
      <c r="Z44" s="213" t="s">
        <v>720</v>
      </c>
      <c r="AA44" s="212" t="s">
        <v>722</v>
      </c>
      <c r="AB44" s="211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</row>
    <row r="45" spans="1:98" s="223" customFormat="1" ht="111" customHeight="1">
      <c r="A45" s="440"/>
      <c r="B45" s="440"/>
      <c r="C45" s="440"/>
      <c r="D45" s="415"/>
      <c r="E45" s="452"/>
      <c r="F45" s="214" t="s">
        <v>129</v>
      </c>
      <c r="G45" s="387" t="s">
        <v>678</v>
      </c>
      <c r="H45" s="412" t="s">
        <v>159</v>
      </c>
      <c r="I45" s="412" t="s">
        <v>692</v>
      </c>
      <c r="J45" s="387" t="s">
        <v>692</v>
      </c>
      <c r="K45" s="466" t="s">
        <v>685</v>
      </c>
      <c r="L45" s="435" t="s">
        <v>669</v>
      </c>
      <c r="M45" s="435" t="s">
        <v>686</v>
      </c>
      <c r="N45" s="407"/>
      <c r="O45" s="408"/>
      <c r="P45" s="215" t="s">
        <v>128</v>
      </c>
      <c r="Q45" s="216" t="s">
        <v>197</v>
      </c>
      <c r="R45" s="217">
        <v>5</v>
      </c>
      <c r="S45" s="214" t="s">
        <v>129</v>
      </c>
      <c r="T45" s="217">
        <v>3</v>
      </c>
      <c r="U45" s="217" t="s">
        <v>752</v>
      </c>
      <c r="V45" s="218">
        <v>43535</v>
      </c>
      <c r="W45" s="120">
        <v>43669</v>
      </c>
      <c r="X45" s="219"/>
      <c r="Y45" s="220">
        <v>1136494463</v>
      </c>
      <c r="Z45" s="221" t="s">
        <v>728</v>
      </c>
      <c r="AA45" s="222" t="s">
        <v>219</v>
      </c>
      <c r="AB45" s="221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</row>
    <row r="46" spans="1:98" ht="80.25" customHeight="1">
      <c r="A46" s="440"/>
      <c r="B46" s="440"/>
      <c r="C46" s="440"/>
      <c r="D46" s="415"/>
      <c r="E46" s="452"/>
      <c r="F46" s="224" t="s">
        <v>40</v>
      </c>
      <c r="G46" s="388"/>
      <c r="H46" s="412"/>
      <c r="I46" s="412"/>
      <c r="J46" s="388"/>
      <c r="K46" s="467"/>
      <c r="L46" s="436"/>
      <c r="M46" s="436"/>
      <c r="N46" s="407"/>
      <c r="O46" s="408"/>
      <c r="P46" s="224" t="s">
        <v>39</v>
      </c>
      <c r="Q46" s="225" t="s">
        <v>218</v>
      </c>
      <c r="R46" s="217">
        <v>1</v>
      </c>
      <c r="S46" s="224" t="s">
        <v>218</v>
      </c>
      <c r="T46" s="217">
        <v>1</v>
      </c>
      <c r="U46" s="217" t="s">
        <v>752</v>
      </c>
      <c r="V46" s="218">
        <v>43658</v>
      </c>
      <c r="W46" s="120">
        <v>43732</v>
      </c>
      <c r="X46" s="219"/>
      <c r="Y46" s="226">
        <v>800000000</v>
      </c>
      <c r="Z46" s="221" t="s">
        <v>723</v>
      </c>
      <c r="AA46" s="222" t="s">
        <v>724</v>
      </c>
      <c r="AB46" s="221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</row>
    <row r="47" spans="1:98" ht="80.25" customHeight="1">
      <c r="A47" s="440"/>
      <c r="B47" s="440"/>
      <c r="C47" s="440"/>
      <c r="D47" s="415"/>
      <c r="E47" s="452"/>
      <c r="F47" s="224" t="s">
        <v>126</v>
      </c>
      <c r="G47" s="388"/>
      <c r="H47" s="412"/>
      <c r="I47" s="412"/>
      <c r="J47" s="388"/>
      <c r="K47" s="467"/>
      <c r="L47" s="436"/>
      <c r="M47" s="436"/>
      <c r="N47" s="407"/>
      <c r="O47" s="408"/>
      <c r="P47" s="224" t="s">
        <v>130</v>
      </c>
      <c r="Q47" s="216" t="s">
        <v>194</v>
      </c>
      <c r="R47" s="217">
        <v>220</v>
      </c>
      <c r="S47" s="224" t="s">
        <v>126</v>
      </c>
      <c r="T47" s="217">
        <v>220</v>
      </c>
      <c r="U47" s="217" t="s">
        <v>761</v>
      </c>
      <c r="V47" s="218">
        <v>43658</v>
      </c>
      <c r="W47" s="120">
        <v>43732</v>
      </c>
      <c r="X47" s="219"/>
      <c r="Y47" s="226">
        <v>400000000</v>
      </c>
      <c r="Z47" s="221" t="s">
        <v>725</v>
      </c>
      <c r="AA47" s="222" t="s">
        <v>131</v>
      </c>
      <c r="AB47" s="221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</row>
    <row r="48" spans="1:98" ht="93" customHeight="1">
      <c r="A48" s="440"/>
      <c r="B48" s="440"/>
      <c r="C48" s="440"/>
      <c r="D48" s="415"/>
      <c r="E48" s="452"/>
      <c r="F48" s="224" t="s">
        <v>132</v>
      </c>
      <c r="G48" s="388"/>
      <c r="H48" s="412"/>
      <c r="I48" s="412"/>
      <c r="J48" s="388"/>
      <c r="K48" s="467"/>
      <c r="L48" s="436"/>
      <c r="M48" s="436"/>
      <c r="N48" s="407"/>
      <c r="O48" s="408"/>
      <c r="P48" s="224" t="s">
        <v>217</v>
      </c>
      <c r="Q48" s="216" t="s">
        <v>198</v>
      </c>
      <c r="R48" s="217">
        <v>1</v>
      </c>
      <c r="S48" s="224" t="s">
        <v>132</v>
      </c>
      <c r="T48" s="217">
        <v>1</v>
      </c>
      <c r="U48" s="217" t="s">
        <v>761</v>
      </c>
      <c r="V48" s="218">
        <v>43805</v>
      </c>
      <c r="W48" s="120">
        <v>43822</v>
      </c>
      <c r="X48" s="219"/>
      <c r="Y48" s="226">
        <v>350000000</v>
      </c>
      <c r="Z48" s="221" t="s">
        <v>726</v>
      </c>
      <c r="AA48" s="222" t="s">
        <v>131</v>
      </c>
      <c r="AB48" s="221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</row>
    <row r="49" spans="1:98" ht="88.5" customHeight="1">
      <c r="A49" s="440"/>
      <c r="B49" s="440"/>
      <c r="C49" s="440"/>
      <c r="D49" s="415"/>
      <c r="E49" s="452"/>
      <c r="F49" s="224" t="s">
        <v>133</v>
      </c>
      <c r="G49" s="389"/>
      <c r="H49" s="412"/>
      <c r="I49" s="412"/>
      <c r="J49" s="389"/>
      <c r="K49" s="468"/>
      <c r="L49" s="437"/>
      <c r="M49" s="437"/>
      <c r="N49" s="407"/>
      <c r="O49" s="408"/>
      <c r="P49" s="224" t="s">
        <v>214</v>
      </c>
      <c r="Q49" s="216" t="s">
        <v>216</v>
      </c>
      <c r="R49" s="227">
        <v>1</v>
      </c>
      <c r="S49" s="224" t="s">
        <v>215</v>
      </c>
      <c r="T49" s="227">
        <v>1</v>
      </c>
      <c r="U49" s="217" t="s">
        <v>761</v>
      </c>
      <c r="V49" s="218">
        <v>43502</v>
      </c>
      <c r="W49" s="120">
        <v>43701</v>
      </c>
      <c r="X49" s="219"/>
      <c r="Y49" s="228">
        <v>335837337</v>
      </c>
      <c r="Z49" s="221" t="s">
        <v>727</v>
      </c>
      <c r="AA49" s="222" t="s">
        <v>9</v>
      </c>
      <c r="AB49" s="221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</row>
    <row r="50" spans="1:98" ht="96.75" customHeight="1">
      <c r="A50" s="440"/>
      <c r="B50" s="440"/>
      <c r="C50" s="440"/>
      <c r="D50" s="456" t="s">
        <v>245</v>
      </c>
      <c r="E50" s="443" t="s">
        <v>134</v>
      </c>
      <c r="F50" s="229" t="s">
        <v>137</v>
      </c>
      <c r="G50" s="460" t="s">
        <v>678</v>
      </c>
      <c r="H50" s="443" t="s">
        <v>135</v>
      </c>
      <c r="I50" s="443" t="s">
        <v>136</v>
      </c>
      <c r="J50" s="443" t="s">
        <v>136</v>
      </c>
      <c r="K50" s="447" t="s">
        <v>688</v>
      </c>
      <c r="L50" s="438" t="s">
        <v>670</v>
      </c>
      <c r="M50" s="438" t="s">
        <v>687</v>
      </c>
      <c r="N50" s="423" t="s">
        <v>241</v>
      </c>
      <c r="O50" s="442" t="s">
        <v>209</v>
      </c>
      <c r="P50" s="230" t="s">
        <v>220</v>
      </c>
      <c r="Q50" s="231" t="s">
        <v>199</v>
      </c>
      <c r="R50" s="232">
        <v>4</v>
      </c>
      <c r="S50" s="229" t="s">
        <v>137</v>
      </c>
      <c r="T50" s="232">
        <v>4</v>
      </c>
      <c r="U50" s="232" t="s">
        <v>752</v>
      </c>
      <c r="V50" s="233">
        <v>43502</v>
      </c>
      <c r="W50" s="121">
        <v>43641</v>
      </c>
      <c r="X50" s="234"/>
      <c r="Y50" s="235">
        <v>136182427</v>
      </c>
      <c r="Z50" s="236" t="s">
        <v>730</v>
      </c>
      <c r="AA50" s="237" t="s">
        <v>18</v>
      </c>
      <c r="AB50" s="236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</row>
    <row r="51" spans="1:98" ht="273.75" customHeight="1">
      <c r="A51" s="440"/>
      <c r="B51" s="440"/>
      <c r="C51" s="440"/>
      <c r="D51" s="456"/>
      <c r="E51" s="443"/>
      <c r="F51" s="229" t="s">
        <v>42</v>
      </c>
      <c r="G51" s="461"/>
      <c r="H51" s="443"/>
      <c r="I51" s="443"/>
      <c r="J51" s="443"/>
      <c r="K51" s="448"/>
      <c r="L51" s="439"/>
      <c r="M51" s="439"/>
      <c r="N51" s="423"/>
      <c r="O51" s="442"/>
      <c r="P51" s="230" t="s">
        <v>41</v>
      </c>
      <c r="Q51" s="231" t="s">
        <v>200</v>
      </c>
      <c r="R51" s="232">
        <v>8</v>
      </c>
      <c r="S51" s="229" t="s">
        <v>42</v>
      </c>
      <c r="T51" s="232">
        <v>8</v>
      </c>
      <c r="U51" s="232" t="s">
        <v>752</v>
      </c>
      <c r="V51" s="233">
        <v>43714</v>
      </c>
      <c r="W51" s="121">
        <v>43734</v>
      </c>
      <c r="X51" s="234"/>
      <c r="Y51" s="235">
        <v>110000000</v>
      </c>
      <c r="Z51" s="238" t="s">
        <v>729</v>
      </c>
      <c r="AA51" s="237" t="s">
        <v>9</v>
      </c>
      <c r="AB51" s="236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</row>
    <row r="52" spans="1:98" s="223" customFormat="1" ht="60.75" customHeight="1">
      <c r="A52" s="440"/>
      <c r="B52" s="440"/>
      <c r="C52" s="440"/>
      <c r="D52" s="444" t="s">
        <v>247</v>
      </c>
      <c r="E52" s="445" t="s">
        <v>138</v>
      </c>
      <c r="F52" s="397" t="s">
        <v>141</v>
      </c>
      <c r="G52" s="355" t="s">
        <v>678</v>
      </c>
      <c r="H52" s="453" t="s">
        <v>139</v>
      </c>
      <c r="I52" s="453" t="s">
        <v>140</v>
      </c>
      <c r="J52" s="453" t="s">
        <v>140</v>
      </c>
      <c r="K52" s="469" t="s">
        <v>690</v>
      </c>
      <c r="L52" s="397" t="s">
        <v>671</v>
      </c>
      <c r="M52" s="397" t="s">
        <v>689</v>
      </c>
      <c r="N52" s="413" t="s">
        <v>244</v>
      </c>
      <c r="O52" s="405" t="s">
        <v>210</v>
      </c>
      <c r="P52" s="239" t="s">
        <v>221</v>
      </c>
      <c r="Q52" s="398" t="s">
        <v>177</v>
      </c>
      <c r="R52" s="240">
        <v>1</v>
      </c>
      <c r="S52" s="239" t="s">
        <v>232</v>
      </c>
      <c r="T52" s="240">
        <v>1</v>
      </c>
      <c r="U52" s="240" t="s">
        <v>750</v>
      </c>
      <c r="V52" s="241">
        <v>43471</v>
      </c>
      <c r="W52" s="122">
        <v>43492</v>
      </c>
      <c r="X52" s="390" t="s">
        <v>693</v>
      </c>
      <c r="Y52" s="242">
        <v>15000000</v>
      </c>
      <c r="Z52" s="126" t="s">
        <v>731</v>
      </c>
      <c r="AA52" s="243" t="s">
        <v>9</v>
      </c>
      <c r="AB52" s="244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5"/>
      <c r="CC52" s="245"/>
      <c r="CD52" s="245"/>
      <c r="CE52" s="245"/>
      <c r="CF52" s="245"/>
      <c r="CG52" s="245"/>
      <c r="CH52" s="245"/>
      <c r="CI52" s="245"/>
      <c r="CJ52" s="245"/>
      <c r="CK52" s="245"/>
      <c r="CL52" s="245"/>
      <c r="CM52" s="245"/>
      <c r="CN52" s="245"/>
      <c r="CO52" s="245"/>
      <c r="CP52" s="245"/>
      <c r="CQ52" s="245"/>
      <c r="CR52" s="245"/>
      <c r="CS52" s="245"/>
      <c r="CT52" s="245"/>
    </row>
    <row r="53" spans="1:98" s="223" customFormat="1" ht="49.5" customHeight="1">
      <c r="A53" s="440"/>
      <c r="B53" s="440"/>
      <c r="C53" s="440"/>
      <c r="D53" s="444"/>
      <c r="E53" s="445"/>
      <c r="F53" s="397"/>
      <c r="G53" s="356"/>
      <c r="H53" s="453"/>
      <c r="I53" s="453"/>
      <c r="J53" s="453"/>
      <c r="K53" s="469"/>
      <c r="L53" s="397"/>
      <c r="M53" s="397"/>
      <c r="N53" s="413"/>
      <c r="O53" s="405"/>
      <c r="P53" s="239" t="s">
        <v>222</v>
      </c>
      <c r="Q53" s="399"/>
      <c r="R53" s="240">
        <v>1</v>
      </c>
      <c r="S53" s="239" t="s">
        <v>232</v>
      </c>
      <c r="T53" s="240">
        <v>1</v>
      </c>
      <c r="U53" s="240" t="s">
        <v>750</v>
      </c>
      <c r="V53" s="241">
        <v>43471</v>
      </c>
      <c r="W53" s="122">
        <v>43492</v>
      </c>
      <c r="X53" s="391"/>
      <c r="Y53" s="242">
        <v>15000000</v>
      </c>
      <c r="Z53" s="126" t="s">
        <v>732</v>
      </c>
      <c r="AA53" s="243" t="s">
        <v>9</v>
      </c>
      <c r="AB53" s="244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</row>
    <row r="54" spans="1:98" s="223" customFormat="1" ht="48.75" customHeight="1">
      <c r="A54" s="440"/>
      <c r="B54" s="440"/>
      <c r="C54" s="440"/>
      <c r="D54" s="444"/>
      <c r="E54" s="445"/>
      <c r="F54" s="397"/>
      <c r="G54" s="356"/>
      <c r="H54" s="453"/>
      <c r="I54" s="453"/>
      <c r="J54" s="453"/>
      <c r="K54" s="469"/>
      <c r="L54" s="397"/>
      <c r="M54" s="397"/>
      <c r="N54" s="413"/>
      <c r="O54" s="405"/>
      <c r="P54" s="239" t="s">
        <v>223</v>
      </c>
      <c r="Q54" s="399"/>
      <c r="R54" s="240">
        <v>1</v>
      </c>
      <c r="S54" s="239" t="s">
        <v>232</v>
      </c>
      <c r="T54" s="240">
        <v>1</v>
      </c>
      <c r="U54" s="240" t="s">
        <v>750</v>
      </c>
      <c r="V54" s="241">
        <v>43502</v>
      </c>
      <c r="W54" s="122">
        <v>43765</v>
      </c>
      <c r="X54" s="391"/>
      <c r="Y54" s="242">
        <v>15000000</v>
      </c>
      <c r="Z54" s="126" t="s">
        <v>733</v>
      </c>
      <c r="AA54" s="243" t="s">
        <v>9</v>
      </c>
      <c r="AB54" s="244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45"/>
      <c r="CI54" s="245"/>
      <c r="CJ54" s="245"/>
      <c r="CK54" s="245"/>
      <c r="CL54" s="245"/>
      <c r="CM54" s="245"/>
      <c r="CN54" s="245"/>
      <c r="CO54" s="245"/>
      <c r="CP54" s="245"/>
      <c r="CQ54" s="245"/>
      <c r="CR54" s="245"/>
      <c r="CS54" s="245"/>
      <c r="CT54" s="245"/>
    </row>
    <row r="55" spans="1:98" s="223" customFormat="1" ht="46.5" customHeight="1">
      <c r="A55" s="440"/>
      <c r="B55" s="440"/>
      <c r="C55" s="440"/>
      <c r="D55" s="444"/>
      <c r="E55" s="445"/>
      <c r="F55" s="397"/>
      <c r="G55" s="356"/>
      <c r="H55" s="453"/>
      <c r="I55" s="453"/>
      <c r="J55" s="453"/>
      <c r="K55" s="469"/>
      <c r="L55" s="397"/>
      <c r="M55" s="397"/>
      <c r="N55" s="413"/>
      <c r="O55" s="405"/>
      <c r="P55" s="239" t="s">
        <v>224</v>
      </c>
      <c r="Q55" s="399"/>
      <c r="R55" s="240">
        <v>1</v>
      </c>
      <c r="S55" s="239" t="s">
        <v>232</v>
      </c>
      <c r="T55" s="240">
        <v>1</v>
      </c>
      <c r="U55" s="240" t="s">
        <v>750</v>
      </c>
      <c r="V55" s="241">
        <v>43502</v>
      </c>
      <c r="W55" s="122">
        <v>43765</v>
      </c>
      <c r="X55" s="391"/>
      <c r="Y55" s="242">
        <v>15000000</v>
      </c>
      <c r="Z55" s="126" t="s">
        <v>734</v>
      </c>
      <c r="AA55" s="243" t="s">
        <v>9</v>
      </c>
      <c r="AB55" s="244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  <c r="BX55" s="245"/>
      <c r="BY55" s="245"/>
      <c r="BZ55" s="245"/>
      <c r="CA55" s="245"/>
      <c r="CB55" s="245"/>
      <c r="CC55" s="245"/>
      <c r="CD55" s="245"/>
      <c r="CE55" s="245"/>
      <c r="CF55" s="245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  <c r="CQ55" s="245"/>
      <c r="CR55" s="245"/>
      <c r="CS55" s="245"/>
      <c r="CT55" s="245"/>
    </row>
    <row r="56" spans="1:98" s="223" customFormat="1" ht="44.25" customHeight="1">
      <c r="A56" s="440"/>
      <c r="B56" s="440"/>
      <c r="C56" s="440"/>
      <c r="D56" s="444"/>
      <c r="E56" s="445"/>
      <c r="F56" s="397"/>
      <c r="G56" s="356"/>
      <c r="H56" s="453"/>
      <c r="I56" s="453"/>
      <c r="J56" s="453"/>
      <c r="K56" s="469"/>
      <c r="L56" s="397"/>
      <c r="M56" s="397"/>
      <c r="N56" s="413"/>
      <c r="O56" s="405"/>
      <c r="P56" s="239" t="s">
        <v>225</v>
      </c>
      <c r="Q56" s="399"/>
      <c r="R56" s="240">
        <v>1</v>
      </c>
      <c r="S56" s="239" t="s">
        <v>232</v>
      </c>
      <c r="T56" s="240">
        <v>1</v>
      </c>
      <c r="U56" s="240" t="s">
        <v>750</v>
      </c>
      <c r="V56" s="241">
        <v>43502</v>
      </c>
      <c r="W56" s="122">
        <v>43765</v>
      </c>
      <c r="X56" s="391"/>
      <c r="Y56" s="242">
        <v>15000000</v>
      </c>
      <c r="Z56" s="126" t="s">
        <v>735</v>
      </c>
      <c r="AA56" s="243" t="s">
        <v>9</v>
      </c>
      <c r="AB56" s="244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5"/>
      <c r="CH56" s="245"/>
      <c r="CI56" s="245"/>
      <c r="CJ56" s="245"/>
      <c r="CK56" s="245"/>
      <c r="CL56" s="245"/>
      <c r="CM56" s="245"/>
      <c r="CN56" s="245"/>
      <c r="CO56" s="245"/>
      <c r="CP56" s="245"/>
      <c r="CQ56" s="245"/>
      <c r="CR56" s="245"/>
      <c r="CS56" s="245"/>
      <c r="CT56" s="245"/>
    </row>
    <row r="57" spans="1:98" s="223" customFormat="1" ht="42.75" customHeight="1">
      <c r="A57" s="440"/>
      <c r="B57" s="440"/>
      <c r="C57" s="440"/>
      <c r="D57" s="444"/>
      <c r="E57" s="445"/>
      <c r="F57" s="397"/>
      <c r="G57" s="356"/>
      <c r="H57" s="453"/>
      <c r="I57" s="453"/>
      <c r="J57" s="453"/>
      <c r="K57" s="469"/>
      <c r="L57" s="397"/>
      <c r="M57" s="397"/>
      <c r="N57" s="413"/>
      <c r="O57" s="405"/>
      <c r="P57" s="239" t="s">
        <v>6</v>
      </c>
      <c r="Q57" s="399"/>
      <c r="R57" s="240">
        <v>1</v>
      </c>
      <c r="S57" s="239" t="s">
        <v>232</v>
      </c>
      <c r="T57" s="240">
        <v>1</v>
      </c>
      <c r="U57" s="240" t="s">
        <v>750</v>
      </c>
      <c r="V57" s="241">
        <v>43502</v>
      </c>
      <c r="W57" s="122">
        <v>43765</v>
      </c>
      <c r="X57" s="391"/>
      <c r="Y57" s="242">
        <v>15000000</v>
      </c>
      <c r="Z57" s="126" t="s">
        <v>736</v>
      </c>
      <c r="AA57" s="243" t="s">
        <v>9</v>
      </c>
      <c r="AB57" s="244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5"/>
      <c r="BX57" s="245"/>
      <c r="BY57" s="245"/>
      <c r="BZ57" s="245"/>
      <c r="CA57" s="245"/>
      <c r="CB57" s="245"/>
      <c r="CC57" s="245"/>
      <c r="CD57" s="245"/>
      <c r="CE57" s="245"/>
      <c r="CF57" s="245"/>
      <c r="CG57" s="245"/>
      <c r="CH57" s="245"/>
      <c r="CI57" s="245"/>
      <c r="CJ57" s="245"/>
      <c r="CK57" s="245"/>
      <c r="CL57" s="245"/>
      <c r="CM57" s="245"/>
      <c r="CN57" s="245"/>
      <c r="CO57" s="245"/>
      <c r="CP57" s="245"/>
      <c r="CQ57" s="245"/>
      <c r="CR57" s="245"/>
      <c r="CS57" s="245"/>
      <c r="CT57" s="245"/>
    </row>
    <row r="58" spans="1:98" s="223" customFormat="1" ht="37.5" customHeight="1">
      <c r="A58" s="440"/>
      <c r="B58" s="440"/>
      <c r="C58" s="440"/>
      <c r="D58" s="444"/>
      <c r="E58" s="445"/>
      <c r="F58" s="397"/>
      <c r="G58" s="356"/>
      <c r="H58" s="453"/>
      <c r="I58" s="453"/>
      <c r="J58" s="453"/>
      <c r="K58" s="469"/>
      <c r="L58" s="397"/>
      <c r="M58" s="397"/>
      <c r="N58" s="413"/>
      <c r="O58" s="405"/>
      <c r="P58" s="239" t="s">
        <v>226</v>
      </c>
      <c r="Q58" s="399"/>
      <c r="R58" s="240">
        <v>1</v>
      </c>
      <c r="S58" s="239" t="s">
        <v>232</v>
      </c>
      <c r="T58" s="240">
        <v>1</v>
      </c>
      <c r="U58" s="240" t="s">
        <v>750</v>
      </c>
      <c r="V58" s="241">
        <v>43502</v>
      </c>
      <c r="W58" s="122">
        <v>43765</v>
      </c>
      <c r="X58" s="391"/>
      <c r="Y58" s="242">
        <v>15000000</v>
      </c>
      <c r="Z58" s="126" t="s">
        <v>737</v>
      </c>
      <c r="AA58" s="243" t="s">
        <v>9</v>
      </c>
      <c r="AB58" s="244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  <c r="BX58" s="245"/>
      <c r="BY58" s="245"/>
      <c r="BZ58" s="245"/>
      <c r="CA58" s="245"/>
      <c r="CB58" s="245"/>
      <c r="CC58" s="245"/>
      <c r="CD58" s="245"/>
      <c r="CE58" s="245"/>
      <c r="CF58" s="245"/>
      <c r="CG58" s="245"/>
      <c r="CH58" s="245"/>
      <c r="CI58" s="245"/>
      <c r="CJ58" s="245"/>
      <c r="CK58" s="245"/>
      <c r="CL58" s="245"/>
      <c r="CM58" s="245"/>
      <c r="CN58" s="245"/>
      <c r="CO58" s="245"/>
      <c r="CP58" s="245"/>
      <c r="CQ58" s="245"/>
      <c r="CR58" s="245"/>
      <c r="CS58" s="245"/>
      <c r="CT58" s="245"/>
    </row>
    <row r="59" spans="1:98" s="223" customFormat="1" ht="42" customHeight="1">
      <c r="A59" s="440"/>
      <c r="B59" s="440"/>
      <c r="C59" s="440"/>
      <c r="D59" s="444"/>
      <c r="E59" s="445"/>
      <c r="F59" s="397"/>
      <c r="G59" s="356"/>
      <c r="H59" s="453"/>
      <c r="I59" s="453"/>
      <c r="J59" s="453"/>
      <c r="K59" s="469"/>
      <c r="L59" s="397"/>
      <c r="M59" s="397"/>
      <c r="N59" s="413"/>
      <c r="O59" s="405"/>
      <c r="P59" s="239" t="s">
        <v>227</v>
      </c>
      <c r="Q59" s="399"/>
      <c r="R59" s="240">
        <v>1</v>
      </c>
      <c r="S59" s="239" t="s">
        <v>232</v>
      </c>
      <c r="T59" s="240">
        <v>1</v>
      </c>
      <c r="U59" s="240" t="s">
        <v>750</v>
      </c>
      <c r="V59" s="241">
        <v>43502</v>
      </c>
      <c r="W59" s="122">
        <v>43765</v>
      </c>
      <c r="X59" s="391"/>
      <c r="Y59" s="242">
        <v>15000000</v>
      </c>
      <c r="Z59" s="126" t="s">
        <v>738</v>
      </c>
      <c r="AA59" s="243" t="s">
        <v>9</v>
      </c>
      <c r="AB59" s="244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5"/>
      <c r="CE59" s="245"/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45"/>
      <c r="CT59" s="245"/>
    </row>
    <row r="60" spans="1:98" s="223" customFormat="1" ht="44.25" customHeight="1">
      <c r="A60" s="440"/>
      <c r="B60" s="440"/>
      <c r="C60" s="440"/>
      <c r="D60" s="444"/>
      <c r="E60" s="445"/>
      <c r="F60" s="397"/>
      <c r="G60" s="356"/>
      <c r="H60" s="453"/>
      <c r="I60" s="453"/>
      <c r="J60" s="453"/>
      <c r="K60" s="469"/>
      <c r="L60" s="397"/>
      <c r="M60" s="397"/>
      <c r="N60" s="413"/>
      <c r="O60" s="405"/>
      <c r="P60" s="239" t="s">
        <v>228</v>
      </c>
      <c r="Q60" s="399"/>
      <c r="R60" s="240">
        <v>1</v>
      </c>
      <c r="S60" s="239" t="s">
        <v>232</v>
      </c>
      <c r="T60" s="240">
        <v>1</v>
      </c>
      <c r="U60" s="240" t="s">
        <v>750</v>
      </c>
      <c r="V60" s="241">
        <v>43502</v>
      </c>
      <c r="W60" s="122">
        <v>43765</v>
      </c>
      <c r="X60" s="391"/>
      <c r="Y60" s="242">
        <v>15000000</v>
      </c>
      <c r="Z60" s="126" t="s">
        <v>739</v>
      </c>
      <c r="AA60" s="243" t="s">
        <v>9</v>
      </c>
      <c r="AB60" s="244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  <c r="BX60" s="245"/>
      <c r="BY60" s="245"/>
      <c r="BZ60" s="245"/>
      <c r="CA60" s="245"/>
      <c r="CB60" s="245"/>
      <c r="CC60" s="245"/>
      <c r="CD60" s="245"/>
      <c r="CE60" s="245"/>
      <c r="CF60" s="245"/>
      <c r="CG60" s="245"/>
      <c r="CH60" s="245"/>
      <c r="CI60" s="245"/>
      <c r="CJ60" s="245"/>
      <c r="CK60" s="245"/>
      <c r="CL60" s="245"/>
      <c r="CM60" s="245"/>
      <c r="CN60" s="245"/>
      <c r="CO60" s="245"/>
      <c r="CP60" s="245"/>
      <c r="CQ60" s="245"/>
      <c r="CR60" s="245"/>
      <c r="CS60" s="245"/>
      <c r="CT60" s="245"/>
    </row>
    <row r="61" spans="1:98" s="223" customFormat="1" ht="48" customHeight="1">
      <c r="A61" s="440"/>
      <c r="B61" s="440"/>
      <c r="C61" s="440"/>
      <c r="D61" s="444"/>
      <c r="E61" s="445"/>
      <c r="F61" s="397"/>
      <c r="G61" s="356"/>
      <c r="H61" s="453"/>
      <c r="I61" s="453"/>
      <c r="J61" s="453"/>
      <c r="K61" s="469"/>
      <c r="L61" s="397"/>
      <c r="M61" s="397"/>
      <c r="N61" s="413"/>
      <c r="O61" s="405"/>
      <c r="P61" s="239" t="s">
        <v>229</v>
      </c>
      <c r="Q61" s="399"/>
      <c r="R61" s="240">
        <v>1</v>
      </c>
      <c r="S61" s="239" t="s">
        <v>232</v>
      </c>
      <c r="T61" s="240">
        <v>1</v>
      </c>
      <c r="U61" s="240" t="s">
        <v>750</v>
      </c>
      <c r="V61" s="241">
        <v>43502</v>
      </c>
      <c r="W61" s="122">
        <v>43765</v>
      </c>
      <c r="X61" s="391"/>
      <c r="Y61" s="242">
        <v>15000000</v>
      </c>
      <c r="Z61" s="126" t="s">
        <v>740</v>
      </c>
      <c r="AA61" s="243" t="s">
        <v>9</v>
      </c>
      <c r="AB61" s="244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</row>
    <row r="62" spans="1:98" s="223" customFormat="1" ht="51" customHeight="1">
      <c r="A62" s="440"/>
      <c r="B62" s="440"/>
      <c r="C62" s="440"/>
      <c r="D62" s="444"/>
      <c r="E62" s="445"/>
      <c r="F62" s="397"/>
      <c r="G62" s="356"/>
      <c r="H62" s="453"/>
      <c r="I62" s="453"/>
      <c r="J62" s="453"/>
      <c r="K62" s="469"/>
      <c r="L62" s="397"/>
      <c r="M62" s="397"/>
      <c r="N62" s="413"/>
      <c r="O62" s="405"/>
      <c r="P62" s="239" t="s">
        <v>230</v>
      </c>
      <c r="Q62" s="399"/>
      <c r="R62" s="240">
        <v>1</v>
      </c>
      <c r="S62" s="239" t="s">
        <v>232</v>
      </c>
      <c r="T62" s="240">
        <v>1</v>
      </c>
      <c r="U62" s="240" t="s">
        <v>750</v>
      </c>
      <c r="V62" s="241">
        <v>43502</v>
      </c>
      <c r="W62" s="122">
        <v>43765</v>
      </c>
      <c r="X62" s="391"/>
      <c r="Y62" s="242">
        <v>15000000</v>
      </c>
      <c r="Z62" s="126" t="s">
        <v>741</v>
      </c>
      <c r="AA62" s="243" t="s">
        <v>9</v>
      </c>
      <c r="AB62" s="244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/>
      <c r="CL62" s="245"/>
      <c r="CM62" s="245"/>
      <c r="CN62" s="245"/>
      <c r="CO62" s="245"/>
      <c r="CP62" s="245"/>
      <c r="CQ62" s="245"/>
      <c r="CR62" s="245"/>
      <c r="CS62" s="245"/>
      <c r="CT62" s="245"/>
    </row>
    <row r="63" spans="1:98" s="223" customFormat="1" ht="56.25" customHeight="1">
      <c r="A63" s="440"/>
      <c r="B63" s="440"/>
      <c r="C63" s="440"/>
      <c r="D63" s="444"/>
      <c r="E63" s="445"/>
      <c r="F63" s="397"/>
      <c r="G63" s="357"/>
      <c r="H63" s="453"/>
      <c r="I63" s="453"/>
      <c r="J63" s="453"/>
      <c r="K63" s="469"/>
      <c r="L63" s="397"/>
      <c r="M63" s="397"/>
      <c r="N63" s="413"/>
      <c r="O63" s="405"/>
      <c r="P63" s="239" t="s">
        <v>231</v>
      </c>
      <c r="Q63" s="400"/>
      <c r="R63" s="240">
        <v>1</v>
      </c>
      <c r="S63" s="239" t="s">
        <v>232</v>
      </c>
      <c r="T63" s="240">
        <v>1</v>
      </c>
      <c r="U63" s="240" t="s">
        <v>750</v>
      </c>
      <c r="V63" s="241">
        <v>43502</v>
      </c>
      <c r="W63" s="122">
        <v>43765</v>
      </c>
      <c r="X63" s="391"/>
      <c r="Y63" s="242">
        <v>15000000</v>
      </c>
      <c r="Z63" s="126" t="s">
        <v>742</v>
      </c>
      <c r="AA63" s="243" t="s">
        <v>9</v>
      </c>
      <c r="AB63" s="244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5"/>
      <c r="BX63" s="245"/>
      <c r="BY63" s="245"/>
      <c r="BZ63" s="245"/>
      <c r="CA63" s="245"/>
      <c r="CB63" s="245"/>
      <c r="CC63" s="245"/>
      <c r="CD63" s="245"/>
      <c r="CE63" s="245"/>
      <c r="CF63" s="245"/>
      <c r="CG63" s="245"/>
      <c r="CH63" s="245"/>
      <c r="CI63" s="245"/>
      <c r="CJ63" s="245"/>
      <c r="CK63" s="245"/>
      <c r="CL63" s="245"/>
      <c r="CM63" s="245"/>
      <c r="CN63" s="245"/>
      <c r="CO63" s="245"/>
      <c r="CP63" s="245"/>
      <c r="CQ63" s="245"/>
      <c r="CR63" s="245"/>
      <c r="CS63" s="245"/>
      <c r="CT63" s="245"/>
    </row>
    <row r="64" spans="1:98" ht="73" customHeight="1">
      <c r="A64" s="440"/>
      <c r="B64" s="440"/>
      <c r="C64" s="440"/>
      <c r="D64" s="444"/>
      <c r="E64" s="445"/>
      <c r="F64" s="246" t="s">
        <v>145</v>
      </c>
      <c r="G64" s="358" t="s">
        <v>678</v>
      </c>
      <c r="H64" s="446" t="s">
        <v>142</v>
      </c>
      <c r="I64" s="446" t="s">
        <v>143</v>
      </c>
      <c r="J64" s="446" t="s">
        <v>143</v>
      </c>
      <c r="K64" s="449" t="s">
        <v>672</v>
      </c>
      <c r="L64" s="358" t="s">
        <v>672</v>
      </c>
      <c r="M64" s="358" t="s">
        <v>672</v>
      </c>
      <c r="N64" s="413"/>
      <c r="O64" s="405"/>
      <c r="P64" s="246" t="s">
        <v>144</v>
      </c>
      <c r="Q64" s="247" t="s">
        <v>201</v>
      </c>
      <c r="R64" s="248">
        <v>10</v>
      </c>
      <c r="S64" s="246" t="s">
        <v>145</v>
      </c>
      <c r="T64" s="248">
        <v>10</v>
      </c>
      <c r="U64" s="248" t="s">
        <v>752</v>
      </c>
      <c r="V64" s="249">
        <v>43480</v>
      </c>
      <c r="W64" s="123">
        <v>43826</v>
      </c>
      <c r="X64" s="391"/>
      <c r="Y64" s="250">
        <v>150000000</v>
      </c>
      <c r="Z64" s="251" t="s">
        <v>743</v>
      </c>
      <c r="AA64" s="252" t="s">
        <v>147</v>
      </c>
      <c r="AB64" s="251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</row>
    <row r="65" spans="1:98" ht="99" customHeight="1">
      <c r="A65" s="440"/>
      <c r="B65" s="440"/>
      <c r="C65" s="440"/>
      <c r="D65" s="444"/>
      <c r="E65" s="445"/>
      <c r="F65" s="246" t="s">
        <v>63</v>
      </c>
      <c r="G65" s="359"/>
      <c r="H65" s="446"/>
      <c r="I65" s="446"/>
      <c r="J65" s="446"/>
      <c r="K65" s="450"/>
      <c r="L65" s="359"/>
      <c r="M65" s="359"/>
      <c r="N65" s="413"/>
      <c r="O65" s="405"/>
      <c r="P65" s="253" t="s">
        <v>146</v>
      </c>
      <c r="Q65" s="247" t="s">
        <v>168</v>
      </c>
      <c r="R65" s="248">
        <v>4</v>
      </c>
      <c r="S65" s="246" t="s">
        <v>63</v>
      </c>
      <c r="T65" s="248">
        <v>4</v>
      </c>
      <c r="U65" s="248" t="s">
        <v>752</v>
      </c>
      <c r="V65" s="249">
        <v>43480</v>
      </c>
      <c r="W65" s="123">
        <v>43826</v>
      </c>
      <c r="X65" s="391"/>
      <c r="Y65" s="254">
        <v>150000000</v>
      </c>
      <c r="Z65" s="251" t="s">
        <v>744</v>
      </c>
      <c r="AA65" s="252" t="s">
        <v>18</v>
      </c>
      <c r="AB65" s="251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</row>
    <row r="66" spans="1:98" ht="73" customHeight="1">
      <c r="A66" s="440"/>
      <c r="B66" s="440"/>
      <c r="C66" s="440"/>
      <c r="D66" s="444"/>
      <c r="E66" s="445"/>
      <c r="F66" s="246" t="s">
        <v>44</v>
      </c>
      <c r="G66" s="359"/>
      <c r="H66" s="446"/>
      <c r="I66" s="446"/>
      <c r="J66" s="446"/>
      <c r="K66" s="450"/>
      <c r="L66" s="359"/>
      <c r="M66" s="359"/>
      <c r="N66" s="413"/>
      <c r="O66" s="405"/>
      <c r="P66" s="253" t="s">
        <v>43</v>
      </c>
      <c r="Q66" s="247" t="s">
        <v>202</v>
      </c>
      <c r="R66" s="248">
        <v>1</v>
      </c>
      <c r="S66" s="246" t="s">
        <v>40</v>
      </c>
      <c r="T66" s="248">
        <v>1</v>
      </c>
      <c r="U66" s="248" t="s">
        <v>752</v>
      </c>
      <c r="V66" s="249">
        <v>43539</v>
      </c>
      <c r="W66" s="123">
        <v>43826</v>
      </c>
      <c r="X66" s="391"/>
      <c r="Y66" s="254">
        <v>246905236</v>
      </c>
      <c r="Z66" s="251" t="s">
        <v>745</v>
      </c>
      <c r="AA66" s="252" t="s">
        <v>18</v>
      </c>
      <c r="AB66" s="251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</row>
    <row r="67" spans="1:98" ht="73" customHeight="1">
      <c r="A67" s="440"/>
      <c r="B67" s="440"/>
      <c r="C67" s="440"/>
      <c r="D67" s="444"/>
      <c r="E67" s="445"/>
      <c r="F67" s="246" t="s">
        <v>149</v>
      </c>
      <c r="G67" s="359"/>
      <c r="H67" s="446"/>
      <c r="I67" s="446"/>
      <c r="J67" s="446"/>
      <c r="K67" s="450"/>
      <c r="L67" s="359"/>
      <c r="M67" s="359"/>
      <c r="N67" s="413"/>
      <c r="O67" s="405"/>
      <c r="P67" s="255" t="s">
        <v>148</v>
      </c>
      <c r="Q67" s="247" t="s">
        <v>203</v>
      </c>
      <c r="R67" s="248">
        <v>0.5</v>
      </c>
      <c r="S67" s="246" t="s">
        <v>149</v>
      </c>
      <c r="T67" s="248">
        <v>0.5</v>
      </c>
      <c r="U67" s="248" t="s">
        <v>752</v>
      </c>
      <c r="V67" s="249">
        <v>43723</v>
      </c>
      <c r="W67" s="123">
        <v>43765</v>
      </c>
      <c r="X67" s="391"/>
      <c r="Y67" s="254">
        <v>30000000</v>
      </c>
      <c r="Z67" s="251" t="s">
        <v>746</v>
      </c>
      <c r="AA67" s="252" t="s">
        <v>18</v>
      </c>
      <c r="AB67" s="251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</row>
    <row r="68" spans="1:98" ht="46.5">
      <c r="A68" s="440"/>
      <c r="B68" s="440"/>
      <c r="C68" s="440"/>
      <c r="D68" s="444"/>
      <c r="E68" s="445"/>
      <c r="F68" s="246" t="s">
        <v>150</v>
      </c>
      <c r="G68" s="360"/>
      <c r="H68" s="446"/>
      <c r="I68" s="446"/>
      <c r="J68" s="446"/>
      <c r="K68" s="451"/>
      <c r="L68" s="360"/>
      <c r="M68" s="360"/>
      <c r="N68" s="413"/>
      <c r="O68" s="405"/>
      <c r="P68" s="256" t="s">
        <v>233</v>
      </c>
      <c r="Q68" s="247" t="s">
        <v>203</v>
      </c>
      <c r="R68" s="248">
        <v>1</v>
      </c>
      <c r="S68" s="246" t="s">
        <v>149</v>
      </c>
      <c r="T68" s="248">
        <v>1</v>
      </c>
      <c r="U68" s="248" t="s">
        <v>752</v>
      </c>
      <c r="V68" s="249">
        <v>43631</v>
      </c>
      <c r="W68" s="123">
        <v>43673</v>
      </c>
      <c r="X68" s="391"/>
      <c r="Y68" s="254">
        <v>30000000</v>
      </c>
      <c r="Z68" s="251" t="s">
        <v>747</v>
      </c>
      <c r="AA68" s="252" t="s">
        <v>18</v>
      </c>
      <c r="AB68" s="251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</row>
    <row r="69" spans="1:98" ht="124.5" customHeight="1">
      <c r="A69" s="440"/>
      <c r="B69" s="440"/>
      <c r="C69" s="440"/>
      <c r="D69" s="444"/>
      <c r="E69" s="445"/>
      <c r="F69" s="257" t="s">
        <v>154</v>
      </c>
      <c r="G69" s="257" t="s">
        <v>678</v>
      </c>
      <c r="H69" s="258" t="s">
        <v>151</v>
      </c>
      <c r="I69" s="259" t="s">
        <v>152</v>
      </c>
      <c r="J69" s="259" t="s">
        <v>152</v>
      </c>
      <c r="K69" s="260" t="s">
        <v>691</v>
      </c>
      <c r="L69" s="257" t="s">
        <v>673</v>
      </c>
      <c r="M69" s="257" t="s">
        <v>674</v>
      </c>
      <c r="N69" s="413"/>
      <c r="O69" s="405"/>
      <c r="P69" s="257" t="s">
        <v>153</v>
      </c>
      <c r="Q69" s="261" t="s">
        <v>204</v>
      </c>
      <c r="R69" s="260">
        <v>1</v>
      </c>
      <c r="S69" s="257" t="s">
        <v>154</v>
      </c>
      <c r="T69" s="260">
        <v>1</v>
      </c>
      <c r="U69" s="260" t="s">
        <v>752</v>
      </c>
      <c r="V69" s="262">
        <v>43480</v>
      </c>
      <c r="W69" s="125">
        <v>43826</v>
      </c>
      <c r="X69" s="391"/>
      <c r="Y69" s="263">
        <v>50000000</v>
      </c>
      <c r="Z69" s="251" t="s">
        <v>748</v>
      </c>
      <c r="AA69" s="252" t="s">
        <v>18</v>
      </c>
      <c r="AB69" s="259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</row>
    <row r="70" spans="1:98" ht="62">
      <c r="A70" s="440"/>
      <c r="B70" s="440"/>
      <c r="C70" s="440"/>
      <c r="D70" s="444"/>
      <c r="E70" s="445"/>
      <c r="F70" s="264" t="s">
        <v>158</v>
      </c>
      <c r="G70" s="264" t="s">
        <v>678</v>
      </c>
      <c r="H70" s="265" t="s">
        <v>155</v>
      </c>
      <c r="I70" s="264" t="s">
        <v>156</v>
      </c>
      <c r="J70" s="264" t="s">
        <v>662</v>
      </c>
      <c r="K70" s="264">
        <v>0</v>
      </c>
      <c r="L70" s="264" t="s">
        <v>156</v>
      </c>
      <c r="M70" s="264" t="s">
        <v>662</v>
      </c>
      <c r="N70" s="413"/>
      <c r="O70" s="405"/>
      <c r="P70" s="264" t="s">
        <v>157</v>
      </c>
      <c r="Q70" s="266" t="s">
        <v>205</v>
      </c>
      <c r="R70" s="264">
        <v>1</v>
      </c>
      <c r="S70" s="264" t="s">
        <v>158</v>
      </c>
      <c r="T70" s="264">
        <v>1</v>
      </c>
      <c r="U70" s="264" t="s">
        <v>750</v>
      </c>
      <c r="V70" s="267">
        <v>43480</v>
      </c>
      <c r="W70" s="124">
        <v>43826</v>
      </c>
      <c r="X70" s="392"/>
      <c r="Y70" s="268">
        <v>100000000</v>
      </c>
      <c r="Z70" s="251" t="s">
        <v>749</v>
      </c>
      <c r="AA70" s="252" t="s">
        <v>18</v>
      </c>
      <c r="AB70" s="264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</row>
    <row r="71" spans="1:98" s="131" customFormat="1">
      <c r="B71" s="457"/>
      <c r="C71" s="457"/>
      <c r="F71" s="269"/>
      <c r="G71" s="269"/>
      <c r="H71" s="269"/>
      <c r="K71" s="270"/>
      <c r="N71" s="271"/>
      <c r="O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</row>
    <row r="72" spans="1:98" s="131" customFormat="1">
      <c r="B72" s="441"/>
      <c r="C72" s="441"/>
      <c r="F72" s="269"/>
      <c r="G72" s="269"/>
      <c r="H72" s="269"/>
      <c r="K72" s="270"/>
      <c r="N72" s="271"/>
      <c r="O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</row>
    <row r="73" spans="1:98" s="131" customFormat="1" ht="62" customHeight="1">
      <c r="B73" s="441"/>
      <c r="C73" s="441"/>
      <c r="F73" s="269"/>
      <c r="G73" s="269"/>
      <c r="H73" s="269"/>
      <c r="K73" s="270"/>
      <c r="N73" s="271"/>
      <c r="O73" s="130"/>
      <c r="Q73" s="130"/>
      <c r="R73" s="130"/>
      <c r="S73" s="130"/>
      <c r="T73" s="130"/>
      <c r="U73" s="130"/>
      <c r="V73" s="130"/>
      <c r="W73" s="393" t="s">
        <v>240</v>
      </c>
      <c r="X73" s="394"/>
      <c r="Y73" s="272">
        <f>SUM(Y5:Y72)</f>
        <v>9093654525</v>
      </c>
      <c r="Z73" s="273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</row>
    <row r="74" spans="1:98" s="131" customFormat="1">
      <c r="B74" s="455" t="s">
        <v>45</v>
      </c>
      <c r="C74" s="455"/>
      <c r="F74" s="269"/>
      <c r="G74" s="269"/>
      <c r="H74" s="269"/>
      <c r="K74" s="270"/>
      <c r="N74" s="271"/>
      <c r="O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</row>
    <row r="75" spans="1:98" s="131" customFormat="1">
      <c r="B75" s="441" t="s">
        <v>46</v>
      </c>
      <c r="C75" s="441"/>
      <c r="F75" s="269"/>
      <c r="G75" s="269"/>
      <c r="H75" s="269"/>
      <c r="K75" s="270"/>
      <c r="N75" s="271"/>
      <c r="O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</row>
    <row r="76" spans="1:98" s="131" customFormat="1">
      <c r="B76" s="441" t="s">
        <v>47</v>
      </c>
      <c r="C76" s="441"/>
      <c r="F76" s="269"/>
      <c r="G76" s="269"/>
      <c r="H76" s="269"/>
      <c r="K76" s="270"/>
      <c r="N76" s="271"/>
      <c r="O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</row>
    <row r="77" spans="1:98" s="131" customFormat="1">
      <c r="B77" s="274"/>
      <c r="C77" s="274"/>
      <c r="F77" s="269"/>
      <c r="G77" s="269"/>
      <c r="H77" s="269"/>
      <c r="K77" s="270"/>
      <c r="N77" s="271"/>
      <c r="O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</row>
    <row r="78" spans="1:98" s="131" customFormat="1">
      <c r="B78" s="274"/>
      <c r="C78" s="274"/>
      <c r="F78" s="269"/>
      <c r="G78" s="269"/>
      <c r="H78" s="269"/>
      <c r="K78" s="270"/>
      <c r="N78" s="271"/>
      <c r="O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</row>
    <row r="79" spans="1:98" s="131" customFormat="1">
      <c r="B79" s="274"/>
      <c r="C79" s="274"/>
      <c r="F79" s="269"/>
      <c r="G79" s="269"/>
      <c r="H79" s="269"/>
      <c r="K79" s="270"/>
      <c r="N79" s="271"/>
      <c r="O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</row>
    <row r="80" spans="1:98" s="131" customFormat="1">
      <c r="B80" s="441"/>
      <c r="C80" s="441"/>
      <c r="F80" s="269"/>
      <c r="G80" s="269"/>
      <c r="H80" s="269"/>
      <c r="K80" s="270"/>
      <c r="N80" s="271"/>
      <c r="O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</row>
    <row r="81" spans="2:98" s="131" customFormat="1">
      <c r="B81" s="455" t="s">
        <v>48</v>
      </c>
      <c r="C81" s="455"/>
      <c r="F81" s="269"/>
      <c r="G81" s="269"/>
      <c r="H81" s="269"/>
      <c r="K81" s="270"/>
      <c r="N81" s="271"/>
      <c r="O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</row>
    <row r="82" spans="2:98" s="131" customFormat="1">
      <c r="B82" s="441" t="s">
        <v>49</v>
      </c>
      <c r="C82" s="441"/>
      <c r="F82" s="269"/>
      <c r="G82" s="269"/>
      <c r="H82" s="269"/>
      <c r="K82" s="270"/>
      <c r="N82" s="271"/>
      <c r="O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</row>
    <row r="83" spans="2:98" s="131" customFormat="1">
      <c r="B83" s="441" t="s">
        <v>50</v>
      </c>
      <c r="C83" s="441"/>
      <c r="F83" s="269"/>
      <c r="G83" s="269"/>
      <c r="H83" s="269"/>
      <c r="K83" s="270"/>
      <c r="N83" s="271"/>
      <c r="O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</row>
    <row r="84" spans="2:98" s="131" customFormat="1">
      <c r="F84" s="269"/>
      <c r="G84" s="269"/>
      <c r="H84" s="269"/>
      <c r="K84" s="270"/>
      <c r="N84" s="271"/>
      <c r="O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</row>
    <row r="85" spans="2:98" s="131" customFormat="1">
      <c r="F85" s="269"/>
      <c r="G85" s="269"/>
      <c r="H85" s="269"/>
      <c r="K85" s="270"/>
      <c r="N85" s="271"/>
      <c r="O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</row>
    <row r="86" spans="2:98" s="131" customFormat="1">
      <c r="F86" s="269"/>
      <c r="G86" s="269"/>
      <c r="H86" s="269"/>
      <c r="K86" s="270"/>
      <c r="N86" s="271"/>
      <c r="O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</row>
    <row r="87" spans="2:98" s="131" customFormat="1">
      <c r="F87" s="269"/>
      <c r="G87" s="269"/>
      <c r="H87" s="269"/>
      <c r="K87" s="270"/>
      <c r="N87" s="271"/>
      <c r="O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</row>
    <row r="88" spans="2:98" s="131" customFormat="1">
      <c r="F88" s="269"/>
      <c r="G88" s="269"/>
      <c r="H88" s="269"/>
      <c r="K88" s="270"/>
      <c r="N88" s="271"/>
      <c r="O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</row>
    <row r="89" spans="2:98" s="131" customFormat="1">
      <c r="F89" s="269"/>
      <c r="G89" s="269"/>
      <c r="H89" s="269"/>
      <c r="K89" s="270"/>
      <c r="N89" s="271"/>
      <c r="O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</row>
    <row r="90" spans="2:98" s="131" customFormat="1">
      <c r="F90" s="269"/>
      <c r="G90" s="269"/>
      <c r="H90" s="269"/>
      <c r="K90" s="270"/>
      <c r="N90" s="271"/>
      <c r="O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</row>
    <row r="91" spans="2:98" s="131" customFormat="1">
      <c r="F91" s="269"/>
      <c r="G91" s="269"/>
      <c r="H91" s="269"/>
      <c r="K91" s="270"/>
      <c r="N91" s="271"/>
      <c r="O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</row>
    <row r="92" spans="2:98" s="131" customFormat="1">
      <c r="F92" s="269"/>
      <c r="G92" s="269"/>
      <c r="H92" s="269"/>
      <c r="K92" s="270"/>
      <c r="N92" s="271"/>
      <c r="O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</row>
    <row r="93" spans="2:98" s="131" customFormat="1">
      <c r="F93" s="269"/>
      <c r="G93" s="269"/>
      <c r="H93" s="269"/>
      <c r="K93" s="270"/>
      <c r="N93" s="271"/>
      <c r="O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</row>
    <row r="94" spans="2:98" s="131" customFormat="1">
      <c r="F94" s="269"/>
      <c r="G94" s="269"/>
      <c r="H94" s="269"/>
      <c r="K94" s="270"/>
      <c r="N94" s="271"/>
      <c r="O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</row>
    <row r="95" spans="2:98" s="131" customFormat="1">
      <c r="F95" s="269"/>
      <c r="G95" s="269"/>
      <c r="H95" s="269"/>
      <c r="K95" s="270"/>
      <c r="N95" s="271"/>
      <c r="O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</row>
    <row r="96" spans="2:98" s="131" customFormat="1">
      <c r="F96" s="269"/>
      <c r="G96" s="269"/>
      <c r="H96" s="269"/>
      <c r="K96" s="270"/>
      <c r="N96" s="271"/>
      <c r="O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</row>
    <row r="97" spans="6:98" s="131" customFormat="1">
      <c r="F97" s="269"/>
      <c r="G97" s="269"/>
      <c r="H97" s="269"/>
      <c r="K97" s="270"/>
      <c r="N97" s="271"/>
      <c r="O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</row>
    <row r="98" spans="6:98" s="131" customFormat="1">
      <c r="F98" s="269"/>
      <c r="G98" s="269"/>
      <c r="H98" s="269"/>
      <c r="K98" s="270"/>
      <c r="N98" s="271"/>
      <c r="O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</row>
    <row r="99" spans="6:98" s="131" customFormat="1">
      <c r="F99" s="269"/>
      <c r="G99" s="269"/>
      <c r="H99" s="269"/>
      <c r="K99" s="270"/>
      <c r="N99" s="271"/>
      <c r="O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</row>
    <row r="100" spans="6:98" s="131" customFormat="1">
      <c r="F100" s="269"/>
      <c r="G100" s="269"/>
      <c r="H100" s="269"/>
      <c r="K100" s="270"/>
      <c r="N100" s="271"/>
      <c r="O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</row>
    <row r="101" spans="6:98" s="131" customFormat="1">
      <c r="F101" s="269"/>
      <c r="G101" s="269"/>
      <c r="H101" s="269"/>
      <c r="K101" s="270"/>
      <c r="N101" s="271"/>
      <c r="O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</row>
    <row r="102" spans="6:98" s="131" customFormat="1">
      <c r="F102" s="269"/>
      <c r="G102" s="269"/>
      <c r="H102" s="269"/>
      <c r="K102" s="270"/>
      <c r="N102" s="271"/>
      <c r="O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</row>
    <row r="103" spans="6:98" s="131" customFormat="1">
      <c r="F103" s="269"/>
      <c r="G103" s="269"/>
      <c r="H103" s="269"/>
      <c r="K103" s="270"/>
      <c r="N103" s="271"/>
      <c r="O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0"/>
      <c r="CT103" s="130"/>
    </row>
    <row r="104" spans="6:98" s="131" customFormat="1">
      <c r="F104" s="269"/>
      <c r="G104" s="269"/>
      <c r="H104" s="269"/>
      <c r="K104" s="270"/>
      <c r="N104" s="271"/>
      <c r="O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</row>
    <row r="105" spans="6:98" s="131" customFormat="1">
      <c r="F105" s="269"/>
      <c r="G105" s="269"/>
      <c r="H105" s="269"/>
      <c r="K105" s="270"/>
      <c r="N105" s="271"/>
      <c r="O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</row>
    <row r="106" spans="6:98" s="131" customFormat="1">
      <c r="F106" s="269"/>
      <c r="G106" s="269"/>
      <c r="H106" s="269"/>
      <c r="K106" s="270"/>
      <c r="N106" s="271"/>
      <c r="O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</row>
    <row r="107" spans="6:98" s="131" customFormat="1">
      <c r="F107" s="269"/>
      <c r="G107" s="269"/>
      <c r="H107" s="269"/>
      <c r="K107" s="270"/>
      <c r="N107" s="271"/>
      <c r="O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130"/>
      <c r="CR107" s="130"/>
      <c r="CS107" s="130"/>
      <c r="CT107" s="130"/>
    </row>
    <row r="108" spans="6:98" s="131" customFormat="1">
      <c r="F108" s="269"/>
      <c r="G108" s="269"/>
      <c r="H108" s="269"/>
      <c r="K108" s="270"/>
      <c r="N108" s="271"/>
      <c r="O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</row>
    <row r="109" spans="6:98" s="131" customFormat="1">
      <c r="F109" s="269"/>
      <c r="G109" s="269"/>
      <c r="H109" s="269"/>
      <c r="K109" s="270"/>
      <c r="N109" s="271"/>
      <c r="O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</row>
    <row r="110" spans="6:98" s="131" customFormat="1">
      <c r="F110" s="269"/>
      <c r="G110" s="269"/>
      <c r="H110" s="269"/>
      <c r="K110" s="270"/>
      <c r="N110" s="271"/>
      <c r="O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</row>
    <row r="111" spans="6:98" s="131" customFormat="1">
      <c r="F111" s="269"/>
      <c r="G111" s="269"/>
      <c r="H111" s="269"/>
      <c r="K111" s="270"/>
      <c r="N111" s="271"/>
      <c r="O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</row>
    <row r="112" spans="6:98" s="131" customFormat="1">
      <c r="F112" s="269"/>
      <c r="G112" s="269"/>
      <c r="H112" s="269"/>
      <c r="K112" s="270"/>
      <c r="N112" s="271"/>
      <c r="O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0"/>
      <c r="CT112" s="130"/>
    </row>
    <row r="113" spans="6:98" s="131" customFormat="1">
      <c r="F113" s="269"/>
      <c r="G113" s="269"/>
      <c r="H113" s="269"/>
      <c r="K113" s="270"/>
      <c r="N113" s="271"/>
      <c r="O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</row>
    <row r="114" spans="6:98" s="131" customFormat="1">
      <c r="F114" s="269"/>
      <c r="G114" s="269"/>
      <c r="H114" s="269"/>
      <c r="K114" s="270"/>
      <c r="N114" s="271"/>
      <c r="O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</row>
    <row r="115" spans="6:98" s="131" customFormat="1">
      <c r="F115" s="269"/>
      <c r="G115" s="269"/>
      <c r="H115" s="269"/>
      <c r="K115" s="270"/>
      <c r="N115" s="271"/>
      <c r="O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</row>
    <row r="116" spans="6:98" s="131" customFormat="1">
      <c r="F116" s="269"/>
      <c r="G116" s="269"/>
      <c r="H116" s="269"/>
      <c r="K116" s="270"/>
      <c r="N116" s="271"/>
      <c r="O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0"/>
      <c r="CT116" s="130"/>
    </row>
    <row r="117" spans="6:98" s="131" customFormat="1">
      <c r="F117" s="269"/>
      <c r="G117" s="269"/>
      <c r="H117" s="269"/>
      <c r="K117" s="270"/>
      <c r="N117" s="271"/>
      <c r="O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</row>
    <row r="118" spans="6:98" s="131" customFormat="1">
      <c r="F118" s="269"/>
      <c r="G118" s="269"/>
      <c r="H118" s="269"/>
      <c r="K118" s="270"/>
      <c r="N118" s="271"/>
      <c r="O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</row>
    <row r="119" spans="6:98" s="131" customFormat="1">
      <c r="F119" s="269"/>
      <c r="G119" s="269"/>
      <c r="H119" s="269"/>
      <c r="K119" s="270"/>
      <c r="N119" s="271"/>
      <c r="O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</row>
    <row r="120" spans="6:98" s="131" customFormat="1">
      <c r="F120" s="269"/>
      <c r="G120" s="269"/>
      <c r="H120" s="269"/>
      <c r="K120" s="270"/>
      <c r="N120" s="271"/>
      <c r="O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</row>
    <row r="121" spans="6:98" s="131" customFormat="1">
      <c r="F121" s="269"/>
      <c r="G121" s="269"/>
      <c r="H121" s="269"/>
      <c r="K121" s="270"/>
      <c r="N121" s="271"/>
      <c r="O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</row>
    <row r="122" spans="6:98" s="131" customFormat="1">
      <c r="F122" s="269"/>
      <c r="G122" s="269"/>
      <c r="H122" s="269"/>
      <c r="K122" s="270"/>
      <c r="N122" s="271"/>
      <c r="O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130"/>
      <c r="CR122" s="130"/>
      <c r="CS122" s="130"/>
      <c r="CT122" s="130"/>
    </row>
    <row r="123" spans="6:98" s="131" customFormat="1">
      <c r="F123" s="269"/>
      <c r="G123" s="269"/>
      <c r="H123" s="269"/>
      <c r="K123" s="270"/>
      <c r="N123" s="271"/>
      <c r="O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</row>
    <row r="124" spans="6:98" s="131" customFormat="1">
      <c r="F124" s="269"/>
      <c r="G124" s="269"/>
      <c r="H124" s="269"/>
      <c r="K124" s="270"/>
      <c r="N124" s="271"/>
      <c r="O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</row>
    <row r="125" spans="6:98" s="131" customFormat="1">
      <c r="F125" s="269"/>
      <c r="G125" s="269"/>
      <c r="H125" s="269"/>
      <c r="K125" s="270"/>
      <c r="N125" s="271"/>
      <c r="O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130"/>
      <c r="CR125" s="130"/>
      <c r="CS125" s="130"/>
      <c r="CT125" s="130"/>
    </row>
    <row r="126" spans="6:98" s="131" customFormat="1">
      <c r="F126" s="269"/>
      <c r="G126" s="269"/>
      <c r="H126" s="269"/>
      <c r="K126" s="270"/>
      <c r="N126" s="271"/>
      <c r="O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</row>
    <row r="127" spans="6:98" s="131" customFormat="1">
      <c r="F127" s="269"/>
      <c r="G127" s="269"/>
      <c r="H127" s="269"/>
      <c r="K127" s="270"/>
      <c r="N127" s="271"/>
      <c r="O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</row>
    <row r="128" spans="6:98" s="131" customFormat="1">
      <c r="F128" s="269"/>
      <c r="G128" s="269"/>
      <c r="H128" s="269"/>
      <c r="K128" s="270"/>
      <c r="N128" s="271"/>
      <c r="O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0"/>
    </row>
    <row r="129" spans="6:98" s="131" customFormat="1">
      <c r="F129" s="269"/>
      <c r="G129" s="269"/>
      <c r="H129" s="269"/>
      <c r="K129" s="270"/>
      <c r="N129" s="271"/>
      <c r="O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</row>
    <row r="130" spans="6:98" s="131" customFormat="1">
      <c r="F130" s="269"/>
      <c r="G130" s="269"/>
      <c r="H130" s="269"/>
      <c r="K130" s="270"/>
      <c r="N130" s="271"/>
      <c r="O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130"/>
      <c r="CR130" s="130"/>
      <c r="CS130" s="130"/>
      <c r="CT130" s="130"/>
    </row>
    <row r="131" spans="6:98" s="131" customFormat="1">
      <c r="F131" s="269"/>
      <c r="G131" s="269"/>
      <c r="H131" s="269"/>
      <c r="K131" s="270"/>
      <c r="N131" s="271"/>
      <c r="O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</row>
    <row r="132" spans="6:98" s="131" customFormat="1">
      <c r="F132" s="269"/>
      <c r="G132" s="269"/>
      <c r="H132" s="269"/>
      <c r="K132" s="270"/>
      <c r="N132" s="271"/>
      <c r="O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</row>
    <row r="133" spans="6:98" s="131" customFormat="1">
      <c r="F133" s="269"/>
      <c r="G133" s="269"/>
      <c r="H133" s="269"/>
      <c r="K133" s="270"/>
      <c r="N133" s="271"/>
      <c r="O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</row>
    <row r="134" spans="6:98" s="131" customFormat="1">
      <c r="F134" s="269"/>
      <c r="G134" s="269"/>
      <c r="H134" s="269"/>
      <c r="K134" s="270"/>
      <c r="N134" s="271"/>
      <c r="O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</row>
    <row r="135" spans="6:98" s="131" customFormat="1">
      <c r="F135" s="269"/>
      <c r="G135" s="269"/>
      <c r="H135" s="269"/>
      <c r="K135" s="270"/>
      <c r="N135" s="271"/>
      <c r="O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/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0"/>
      <c r="CT135" s="130"/>
    </row>
    <row r="136" spans="6:98" s="131" customFormat="1">
      <c r="F136" s="269"/>
      <c r="G136" s="269"/>
      <c r="H136" s="269"/>
      <c r="K136" s="270"/>
      <c r="N136" s="271"/>
      <c r="O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/>
      <c r="CG136" s="130"/>
      <c r="CH136" s="130"/>
      <c r="CI136" s="130"/>
      <c r="CJ136" s="130"/>
      <c r="CK136" s="130"/>
      <c r="CL136" s="130"/>
      <c r="CM136" s="130"/>
      <c r="CN136" s="130"/>
      <c r="CO136" s="130"/>
      <c r="CP136" s="130"/>
      <c r="CQ136" s="130"/>
      <c r="CR136" s="130"/>
      <c r="CS136" s="130"/>
      <c r="CT136" s="130"/>
    </row>
    <row r="137" spans="6:98" s="131" customFormat="1">
      <c r="F137" s="269"/>
      <c r="G137" s="269"/>
      <c r="H137" s="269"/>
      <c r="K137" s="270"/>
      <c r="N137" s="271"/>
      <c r="O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</row>
    <row r="138" spans="6:98" s="131" customFormat="1">
      <c r="F138" s="269"/>
      <c r="G138" s="269"/>
      <c r="H138" s="269"/>
      <c r="K138" s="270"/>
      <c r="N138" s="271"/>
      <c r="O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</row>
    <row r="139" spans="6:98" s="131" customFormat="1">
      <c r="F139" s="269"/>
      <c r="G139" s="269"/>
      <c r="H139" s="269"/>
      <c r="K139" s="270"/>
      <c r="N139" s="271"/>
      <c r="O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</row>
    <row r="140" spans="6:98" s="131" customFormat="1">
      <c r="F140" s="269"/>
      <c r="G140" s="269"/>
      <c r="H140" s="269"/>
      <c r="K140" s="270"/>
      <c r="N140" s="271"/>
      <c r="O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</row>
    <row r="141" spans="6:98" s="131" customFormat="1">
      <c r="F141" s="269"/>
      <c r="G141" s="269"/>
      <c r="H141" s="269"/>
      <c r="K141" s="270"/>
      <c r="N141" s="271"/>
      <c r="O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</row>
    <row r="142" spans="6:98" s="131" customFormat="1">
      <c r="F142" s="269"/>
      <c r="G142" s="269"/>
      <c r="H142" s="269"/>
      <c r="K142" s="270"/>
      <c r="N142" s="271"/>
      <c r="O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0"/>
      <c r="BQ142" s="130"/>
      <c r="BR142" s="130"/>
      <c r="BS142" s="130"/>
      <c r="BT142" s="130"/>
      <c r="BU142" s="130"/>
      <c r="BV142" s="130"/>
      <c r="BW142" s="130"/>
      <c r="BX142" s="130"/>
      <c r="BY142" s="130"/>
      <c r="BZ142" s="130"/>
      <c r="CA142" s="130"/>
      <c r="CB142" s="130"/>
      <c r="CC142" s="130"/>
      <c r="CD142" s="130"/>
      <c r="CE142" s="130"/>
      <c r="CF142" s="130"/>
      <c r="CG142" s="130"/>
      <c r="CH142" s="130"/>
      <c r="CI142" s="130"/>
      <c r="CJ142" s="130"/>
      <c r="CK142" s="130"/>
      <c r="CL142" s="130"/>
      <c r="CM142" s="130"/>
      <c r="CN142" s="130"/>
      <c r="CO142" s="130"/>
      <c r="CP142" s="130"/>
      <c r="CQ142" s="130"/>
      <c r="CR142" s="130"/>
      <c r="CS142" s="130"/>
      <c r="CT142" s="130"/>
    </row>
    <row r="143" spans="6:98" s="131" customFormat="1">
      <c r="F143" s="269"/>
      <c r="G143" s="269"/>
      <c r="H143" s="269"/>
      <c r="K143" s="270"/>
      <c r="N143" s="271"/>
      <c r="O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BN143" s="130"/>
      <c r="BO143" s="130"/>
      <c r="BP143" s="130"/>
      <c r="BQ143" s="130"/>
      <c r="BR143" s="130"/>
      <c r="BS143" s="130"/>
      <c r="BT143" s="130"/>
      <c r="BU143" s="130"/>
      <c r="BV143" s="130"/>
      <c r="BW143" s="130"/>
      <c r="BX143" s="130"/>
      <c r="BY143" s="130"/>
      <c r="BZ143" s="130"/>
      <c r="CA143" s="130"/>
      <c r="CB143" s="130"/>
      <c r="CC143" s="130"/>
      <c r="CD143" s="130"/>
      <c r="CE143" s="130"/>
      <c r="CF143" s="130"/>
      <c r="CG143" s="130"/>
      <c r="CH143" s="130"/>
      <c r="CI143" s="130"/>
      <c r="CJ143" s="130"/>
      <c r="CK143" s="130"/>
      <c r="CL143" s="130"/>
      <c r="CM143" s="130"/>
      <c r="CN143" s="130"/>
      <c r="CO143" s="130"/>
      <c r="CP143" s="130"/>
      <c r="CQ143" s="130"/>
      <c r="CR143" s="130"/>
      <c r="CS143" s="130"/>
      <c r="CT143" s="130"/>
    </row>
    <row r="144" spans="6:98" s="131" customFormat="1">
      <c r="F144" s="269"/>
      <c r="G144" s="269"/>
      <c r="H144" s="269"/>
      <c r="K144" s="270"/>
      <c r="N144" s="271"/>
      <c r="O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/>
      <c r="BS144" s="130"/>
      <c r="BT144" s="130"/>
      <c r="BU144" s="130"/>
      <c r="BV144" s="130"/>
      <c r="BW144" s="130"/>
      <c r="BX144" s="130"/>
      <c r="BY144" s="130"/>
      <c r="BZ144" s="130"/>
      <c r="CA144" s="130"/>
      <c r="CB144" s="130"/>
      <c r="CC144" s="130"/>
      <c r="CD144" s="130"/>
      <c r="CE144" s="130"/>
      <c r="CF144" s="130"/>
      <c r="CG144" s="130"/>
      <c r="CH144" s="130"/>
      <c r="CI144" s="130"/>
      <c r="CJ144" s="130"/>
      <c r="CK144" s="130"/>
      <c r="CL144" s="130"/>
      <c r="CM144" s="130"/>
      <c r="CN144" s="130"/>
      <c r="CO144" s="130"/>
      <c r="CP144" s="130"/>
      <c r="CQ144" s="130"/>
      <c r="CR144" s="130"/>
      <c r="CS144" s="130"/>
      <c r="CT144" s="130"/>
    </row>
    <row r="145" spans="6:98" s="131" customFormat="1">
      <c r="F145" s="269"/>
      <c r="G145" s="269"/>
      <c r="H145" s="269"/>
      <c r="K145" s="270"/>
      <c r="N145" s="271"/>
      <c r="O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  <c r="BS145" s="130"/>
      <c r="BT145" s="130"/>
      <c r="BU145" s="130"/>
      <c r="BV145" s="130"/>
      <c r="BW145" s="130"/>
      <c r="BX145" s="130"/>
      <c r="BY145" s="130"/>
      <c r="BZ145" s="130"/>
      <c r="CA145" s="130"/>
      <c r="CB145" s="130"/>
      <c r="CC145" s="130"/>
      <c r="CD145" s="130"/>
      <c r="CE145" s="130"/>
      <c r="CF145" s="130"/>
      <c r="CG145" s="130"/>
      <c r="CH145" s="130"/>
      <c r="CI145" s="130"/>
      <c r="CJ145" s="130"/>
      <c r="CK145" s="130"/>
      <c r="CL145" s="130"/>
      <c r="CM145" s="130"/>
      <c r="CN145" s="130"/>
      <c r="CO145" s="130"/>
      <c r="CP145" s="130"/>
      <c r="CQ145" s="130"/>
      <c r="CR145" s="130"/>
      <c r="CS145" s="130"/>
      <c r="CT145" s="130"/>
    </row>
    <row r="146" spans="6:98" s="131" customFormat="1">
      <c r="F146" s="269"/>
      <c r="G146" s="269"/>
      <c r="H146" s="269"/>
      <c r="K146" s="270"/>
      <c r="N146" s="271"/>
      <c r="O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</row>
    <row r="147" spans="6:98" s="131" customFormat="1">
      <c r="F147" s="269"/>
      <c r="G147" s="269"/>
      <c r="H147" s="269"/>
      <c r="K147" s="270"/>
      <c r="N147" s="271"/>
      <c r="O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130"/>
      <c r="CN147" s="130"/>
      <c r="CO147" s="130"/>
      <c r="CP147" s="130"/>
      <c r="CQ147" s="130"/>
      <c r="CR147" s="130"/>
      <c r="CS147" s="130"/>
      <c r="CT147" s="130"/>
    </row>
    <row r="148" spans="6:98" s="131" customFormat="1">
      <c r="F148" s="269"/>
      <c r="G148" s="269"/>
      <c r="H148" s="269"/>
      <c r="K148" s="270"/>
      <c r="N148" s="271"/>
      <c r="O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  <c r="CH148" s="130"/>
      <c r="CI148" s="130"/>
      <c r="CJ148" s="130"/>
      <c r="CK148" s="130"/>
      <c r="CL148" s="130"/>
      <c r="CM148" s="130"/>
      <c r="CN148" s="130"/>
      <c r="CO148" s="130"/>
      <c r="CP148" s="130"/>
      <c r="CQ148" s="130"/>
      <c r="CR148" s="130"/>
      <c r="CS148" s="130"/>
      <c r="CT148" s="130"/>
    </row>
    <row r="149" spans="6:98" s="131" customFormat="1">
      <c r="F149" s="269"/>
      <c r="G149" s="269"/>
      <c r="H149" s="269"/>
      <c r="K149" s="270"/>
      <c r="N149" s="271"/>
      <c r="O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  <c r="BQ149" s="130"/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0"/>
      <c r="CB149" s="130"/>
      <c r="CC149" s="130"/>
      <c r="CD149" s="130"/>
      <c r="CE149" s="130"/>
      <c r="CF149" s="130"/>
      <c r="CG149" s="130"/>
      <c r="CH149" s="130"/>
      <c r="CI149" s="130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</row>
    <row r="150" spans="6:98" s="131" customFormat="1">
      <c r="F150" s="269"/>
      <c r="G150" s="269"/>
      <c r="H150" s="269"/>
      <c r="K150" s="270"/>
      <c r="N150" s="271"/>
      <c r="O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0"/>
      <c r="CS150" s="130"/>
      <c r="CT150" s="130"/>
    </row>
    <row r="151" spans="6:98" s="131" customFormat="1">
      <c r="F151" s="269"/>
      <c r="G151" s="269"/>
      <c r="H151" s="269"/>
      <c r="K151" s="270"/>
      <c r="N151" s="271"/>
      <c r="O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130"/>
      <c r="BY151" s="130"/>
      <c r="BZ151" s="130"/>
      <c r="CA151" s="130"/>
      <c r="CB151" s="130"/>
      <c r="CC151" s="130"/>
      <c r="CD151" s="130"/>
      <c r="CE151" s="130"/>
      <c r="CF151" s="130"/>
      <c r="CG151" s="130"/>
      <c r="CH151" s="130"/>
      <c r="CI151" s="130"/>
      <c r="CJ151" s="130"/>
      <c r="CK151" s="130"/>
      <c r="CL151" s="130"/>
      <c r="CM151" s="130"/>
      <c r="CN151" s="130"/>
      <c r="CO151" s="130"/>
      <c r="CP151" s="130"/>
      <c r="CQ151" s="130"/>
      <c r="CR151" s="130"/>
      <c r="CS151" s="130"/>
      <c r="CT151" s="130"/>
    </row>
    <row r="152" spans="6:98" s="131" customFormat="1">
      <c r="F152" s="269"/>
      <c r="G152" s="269"/>
      <c r="H152" s="269"/>
      <c r="K152" s="270"/>
      <c r="N152" s="271"/>
      <c r="O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130"/>
      <c r="BQ152" s="130"/>
      <c r="BR152" s="130"/>
      <c r="BS152" s="130"/>
      <c r="BT152" s="130"/>
      <c r="BU152" s="130"/>
      <c r="BV152" s="130"/>
      <c r="BW152" s="130"/>
      <c r="BX152" s="130"/>
      <c r="BY152" s="130"/>
      <c r="BZ152" s="130"/>
      <c r="CA152" s="130"/>
      <c r="CB152" s="130"/>
      <c r="CC152" s="130"/>
      <c r="CD152" s="130"/>
      <c r="CE152" s="130"/>
      <c r="CF152" s="130"/>
      <c r="CG152" s="130"/>
      <c r="CH152" s="130"/>
      <c r="CI152" s="130"/>
      <c r="CJ152" s="130"/>
      <c r="CK152" s="130"/>
      <c r="CL152" s="130"/>
      <c r="CM152" s="130"/>
      <c r="CN152" s="130"/>
      <c r="CO152" s="130"/>
      <c r="CP152" s="130"/>
      <c r="CQ152" s="130"/>
      <c r="CR152" s="130"/>
      <c r="CS152" s="130"/>
      <c r="CT152" s="130"/>
    </row>
    <row r="153" spans="6:98" s="131" customFormat="1">
      <c r="F153" s="269"/>
      <c r="G153" s="269"/>
      <c r="H153" s="269"/>
      <c r="K153" s="270"/>
      <c r="N153" s="271"/>
      <c r="O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0"/>
      <c r="BX153" s="130"/>
      <c r="BY153" s="130"/>
      <c r="BZ153" s="130"/>
      <c r="CA153" s="130"/>
      <c r="CB153" s="130"/>
      <c r="CC153" s="130"/>
      <c r="CD153" s="130"/>
      <c r="CE153" s="130"/>
      <c r="CF153" s="130"/>
      <c r="CG153" s="130"/>
      <c r="CH153" s="130"/>
      <c r="CI153" s="130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</row>
    <row r="154" spans="6:98" s="131" customFormat="1">
      <c r="F154" s="269"/>
      <c r="G154" s="269"/>
      <c r="H154" s="269"/>
      <c r="K154" s="270"/>
      <c r="N154" s="271"/>
      <c r="O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0"/>
      <c r="BK154" s="130"/>
      <c r="BL154" s="130"/>
      <c r="BM154" s="130"/>
      <c r="BN154" s="130"/>
      <c r="BO154" s="130"/>
      <c r="BP154" s="130"/>
      <c r="BQ154" s="130"/>
      <c r="BR154" s="130"/>
      <c r="BS154" s="130"/>
      <c r="BT154" s="130"/>
      <c r="BU154" s="130"/>
      <c r="BV154" s="130"/>
      <c r="BW154" s="130"/>
      <c r="BX154" s="130"/>
      <c r="BY154" s="130"/>
      <c r="BZ154" s="130"/>
      <c r="CA154" s="130"/>
      <c r="CB154" s="130"/>
      <c r="CC154" s="130"/>
      <c r="CD154" s="130"/>
      <c r="CE154" s="130"/>
      <c r="CF154" s="130"/>
      <c r="CG154" s="130"/>
      <c r="CH154" s="130"/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0"/>
      <c r="CS154" s="130"/>
      <c r="CT154" s="130"/>
    </row>
    <row r="155" spans="6:98" s="131" customFormat="1">
      <c r="F155" s="269"/>
      <c r="G155" s="269"/>
      <c r="H155" s="269"/>
      <c r="K155" s="270"/>
      <c r="N155" s="271"/>
      <c r="O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0"/>
      <c r="BK155" s="130"/>
      <c r="BL155" s="130"/>
      <c r="BM155" s="130"/>
      <c r="BN155" s="130"/>
      <c r="BO155" s="130"/>
      <c r="BP155" s="130"/>
      <c r="BQ155" s="130"/>
      <c r="BR155" s="130"/>
      <c r="BS155" s="130"/>
      <c r="BT155" s="130"/>
      <c r="BU155" s="130"/>
      <c r="BV155" s="130"/>
      <c r="BW155" s="130"/>
      <c r="BX155" s="130"/>
      <c r="BY155" s="130"/>
      <c r="BZ155" s="130"/>
      <c r="CA155" s="130"/>
      <c r="CB155" s="130"/>
      <c r="CC155" s="130"/>
      <c r="CD155" s="130"/>
      <c r="CE155" s="130"/>
      <c r="CF155" s="130"/>
      <c r="CG155" s="130"/>
      <c r="CH155" s="130"/>
      <c r="CI155" s="130"/>
      <c r="CJ155" s="130"/>
      <c r="CK155" s="130"/>
      <c r="CL155" s="130"/>
      <c r="CM155" s="130"/>
      <c r="CN155" s="130"/>
      <c r="CO155" s="130"/>
      <c r="CP155" s="130"/>
      <c r="CQ155" s="130"/>
      <c r="CR155" s="130"/>
      <c r="CS155" s="130"/>
      <c r="CT155" s="130"/>
    </row>
    <row r="156" spans="6:98" s="131" customFormat="1">
      <c r="F156" s="269"/>
      <c r="G156" s="269"/>
      <c r="H156" s="269"/>
      <c r="K156" s="270"/>
      <c r="N156" s="271"/>
      <c r="O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0"/>
      <c r="CC156" s="130"/>
      <c r="CD156" s="130"/>
      <c r="CE156" s="130"/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</row>
    <row r="157" spans="6:98" s="131" customFormat="1">
      <c r="F157" s="269"/>
      <c r="G157" s="269"/>
      <c r="H157" s="269"/>
      <c r="K157" s="270"/>
      <c r="N157" s="271"/>
      <c r="O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  <c r="BK157" s="130"/>
      <c r="BL157" s="130"/>
      <c r="BM157" s="130"/>
      <c r="BN157" s="130"/>
      <c r="BO157" s="130"/>
      <c r="BP157" s="130"/>
      <c r="BQ157" s="130"/>
      <c r="BR157" s="130"/>
      <c r="BS157" s="130"/>
      <c r="BT157" s="130"/>
      <c r="BU157" s="130"/>
      <c r="BV157" s="130"/>
      <c r="BW157" s="130"/>
      <c r="BX157" s="130"/>
      <c r="BY157" s="130"/>
      <c r="BZ157" s="130"/>
      <c r="CA157" s="130"/>
      <c r="CB157" s="130"/>
      <c r="CC157" s="130"/>
      <c r="CD157" s="130"/>
      <c r="CE157" s="130"/>
      <c r="CF157" s="130"/>
      <c r="CG157" s="130"/>
      <c r="CH157" s="130"/>
      <c r="CI157" s="130"/>
      <c r="CJ157" s="130"/>
      <c r="CK157" s="130"/>
      <c r="CL157" s="130"/>
      <c r="CM157" s="130"/>
      <c r="CN157" s="130"/>
      <c r="CO157" s="130"/>
      <c r="CP157" s="130"/>
      <c r="CQ157" s="130"/>
      <c r="CR157" s="130"/>
      <c r="CS157" s="130"/>
      <c r="CT157" s="130"/>
    </row>
    <row r="158" spans="6:98" s="131" customFormat="1">
      <c r="F158" s="269"/>
      <c r="G158" s="269"/>
      <c r="H158" s="269"/>
      <c r="K158" s="270"/>
      <c r="N158" s="271"/>
      <c r="O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0"/>
      <c r="BL158" s="130"/>
      <c r="BM158" s="130"/>
      <c r="BN158" s="130"/>
      <c r="BO158" s="130"/>
      <c r="BP158" s="130"/>
      <c r="BQ158" s="130"/>
      <c r="BR158" s="130"/>
      <c r="BS158" s="130"/>
      <c r="BT158" s="130"/>
      <c r="BU158" s="130"/>
      <c r="BV158" s="130"/>
      <c r="BW158" s="130"/>
      <c r="BX158" s="130"/>
      <c r="BY158" s="130"/>
      <c r="BZ158" s="130"/>
      <c r="CA158" s="130"/>
      <c r="CB158" s="130"/>
      <c r="CC158" s="130"/>
      <c r="CD158" s="130"/>
      <c r="CE158" s="130"/>
      <c r="CF158" s="130"/>
      <c r="CG158" s="130"/>
      <c r="CH158" s="130"/>
      <c r="CI158" s="130"/>
      <c r="CJ158" s="130"/>
      <c r="CK158" s="130"/>
      <c r="CL158" s="130"/>
      <c r="CM158" s="130"/>
      <c r="CN158" s="130"/>
      <c r="CO158" s="130"/>
      <c r="CP158" s="130"/>
      <c r="CQ158" s="130"/>
      <c r="CR158" s="130"/>
      <c r="CS158" s="130"/>
      <c r="CT158" s="130"/>
    </row>
    <row r="159" spans="6:98" s="131" customFormat="1">
      <c r="F159" s="269"/>
      <c r="G159" s="269"/>
      <c r="H159" s="269"/>
      <c r="K159" s="270"/>
      <c r="N159" s="271"/>
      <c r="O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30"/>
      <c r="BM159" s="130"/>
      <c r="BN159" s="130"/>
      <c r="BO159" s="130"/>
      <c r="BP159" s="130"/>
      <c r="BQ159" s="130"/>
      <c r="BR159" s="130"/>
      <c r="BS159" s="130"/>
      <c r="BT159" s="130"/>
      <c r="BU159" s="130"/>
      <c r="BV159" s="130"/>
      <c r="BW159" s="130"/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</row>
    <row r="160" spans="6:98" s="131" customFormat="1">
      <c r="F160" s="269"/>
      <c r="G160" s="269"/>
      <c r="H160" s="269"/>
      <c r="K160" s="270"/>
      <c r="N160" s="271"/>
      <c r="O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0"/>
      <c r="BK160" s="130"/>
      <c r="BL160" s="130"/>
      <c r="BM160" s="130"/>
      <c r="BN160" s="130"/>
      <c r="BO160" s="130"/>
      <c r="BP160" s="130"/>
      <c r="BQ160" s="130"/>
      <c r="BR160" s="130"/>
      <c r="BS160" s="130"/>
      <c r="BT160" s="130"/>
      <c r="BU160" s="130"/>
      <c r="BV160" s="130"/>
      <c r="BW160" s="130"/>
      <c r="BX160" s="130"/>
      <c r="BY160" s="130"/>
      <c r="BZ160" s="130"/>
      <c r="CA160" s="130"/>
      <c r="CB160" s="130"/>
      <c r="CC160" s="130"/>
      <c r="CD160" s="130"/>
      <c r="CE160" s="130"/>
      <c r="CF160" s="130"/>
      <c r="CG160" s="130"/>
      <c r="CH160" s="130"/>
      <c r="CI160" s="130"/>
      <c r="CJ160" s="130"/>
      <c r="CK160" s="130"/>
      <c r="CL160" s="130"/>
      <c r="CM160" s="130"/>
      <c r="CN160" s="130"/>
      <c r="CO160" s="130"/>
      <c r="CP160" s="130"/>
      <c r="CQ160" s="130"/>
      <c r="CR160" s="130"/>
      <c r="CS160" s="130"/>
      <c r="CT160" s="130"/>
    </row>
    <row r="161" spans="6:98" s="131" customFormat="1">
      <c r="F161" s="269"/>
      <c r="G161" s="269"/>
      <c r="H161" s="269"/>
      <c r="K161" s="270"/>
      <c r="N161" s="271"/>
      <c r="O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0"/>
      <c r="BK161" s="130"/>
      <c r="BL161" s="130"/>
      <c r="BM161" s="130"/>
      <c r="BN161" s="130"/>
      <c r="BO161" s="130"/>
      <c r="BP161" s="130"/>
      <c r="BQ161" s="130"/>
      <c r="BR161" s="130"/>
      <c r="BS161" s="130"/>
      <c r="BT161" s="130"/>
      <c r="BU161" s="130"/>
      <c r="BV161" s="130"/>
      <c r="BW161" s="130"/>
      <c r="BX161" s="130"/>
      <c r="BY161" s="130"/>
      <c r="BZ161" s="130"/>
      <c r="CA161" s="130"/>
      <c r="CB161" s="130"/>
      <c r="CC161" s="130"/>
      <c r="CD161" s="130"/>
      <c r="CE161" s="130"/>
      <c r="CF161" s="13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0"/>
      <c r="CR161" s="130"/>
      <c r="CS161" s="130"/>
      <c r="CT161" s="130"/>
    </row>
    <row r="162" spans="6:98" s="131" customFormat="1">
      <c r="F162" s="269"/>
      <c r="G162" s="269"/>
      <c r="H162" s="269"/>
      <c r="K162" s="270"/>
      <c r="N162" s="271"/>
      <c r="O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0"/>
      <c r="BM162" s="130"/>
      <c r="BN162" s="130"/>
      <c r="BO162" s="130"/>
      <c r="BP162" s="130"/>
      <c r="BQ162" s="130"/>
      <c r="BR162" s="130"/>
      <c r="BS162" s="130"/>
      <c r="BT162" s="130"/>
      <c r="BU162" s="130"/>
      <c r="BV162" s="130"/>
      <c r="BW162" s="130"/>
      <c r="BX162" s="130"/>
      <c r="BY162" s="130"/>
      <c r="BZ162" s="130"/>
      <c r="CA162" s="130"/>
      <c r="CB162" s="130"/>
      <c r="CC162" s="130"/>
      <c r="CD162" s="130"/>
      <c r="CE162" s="130"/>
      <c r="CF162" s="130"/>
      <c r="CG162" s="130"/>
      <c r="CH162" s="130"/>
      <c r="CI162" s="130"/>
      <c r="CJ162" s="130"/>
      <c r="CK162" s="130"/>
      <c r="CL162" s="130"/>
      <c r="CM162" s="130"/>
      <c r="CN162" s="130"/>
      <c r="CO162" s="130"/>
      <c r="CP162" s="130"/>
      <c r="CQ162" s="130"/>
      <c r="CR162" s="130"/>
      <c r="CS162" s="130"/>
      <c r="CT162" s="130"/>
    </row>
    <row r="163" spans="6:98" s="131" customFormat="1">
      <c r="F163" s="269"/>
      <c r="G163" s="269"/>
      <c r="H163" s="269"/>
      <c r="K163" s="270"/>
      <c r="N163" s="271"/>
      <c r="O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30"/>
      <c r="BM163" s="130"/>
      <c r="BN163" s="130"/>
      <c r="BO163" s="130"/>
      <c r="BP163" s="130"/>
      <c r="BQ163" s="130"/>
      <c r="BR163" s="130"/>
      <c r="BS163" s="130"/>
      <c r="BT163" s="130"/>
      <c r="BU163" s="130"/>
      <c r="BV163" s="130"/>
      <c r="BW163" s="130"/>
      <c r="BX163" s="130"/>
      <c r="BY163" s="130"/>
      <c r="BZ163" s="130"/>
      <c r="CA163" s="130"/>
      <c r="CB163" s="130"/>
      <c r="CC163" s="130"/>
      <c r="CD163" s="130"/>
      <c r="CE163" s="130"/>
      <c r="CF163" s="130"/>
      <c r="CG163" s="130"/>
      <c r="CH163" s="130"/>
      <c r="CI163" s="130"/>
      <c r="CJ163" s="130"/>
      <c r="CK163" s="130"/>
      <c r="CL163" s="130"/>
      <c r="CM163" s="130"/>
      <c r="CN163" s="130"/>
      <c r="CO163" s="130"/>
      <c r="CP163" s="130"/>
      <c r="CQ163" s="130"/>
      <c r="CR163" s="130"/>
      <c r="CS163" s="130"/>
      <c r="CT163" s="130"/>
    </row>
    <row r="164" spans="6:98" s="131" customFormat="1">
      <c r="F164" s="269"/>
      <c r="G164" s="269"/>
      <c r="H164" s="269"/>
      <c r="K164" s="270"/>
      <c r="N164" s="271"/>
      <c r="O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0"/>
      <c r="BJ164" s="130"/>
      <c r="BK164" s="130"/>
      <c r="BL164" s="130"/>
      <c r="BM164" s="130"/>
      <c r="BN164" s="130"/>
      <c r="BO164" s="130"/>
      <c r="BP164" s="130"/>
      <c r="BQ164" s="130"/>
      <c r="BR164" s="130"/>
      <c r="BS164" s="130"/>
      <c r="BT164" s="130"/>
      <c r="BU164" s="130"/>
      <c r="BV164" s="130"/>
      <c r="BW164" s="130"/>
      <c r="BX164" s="130"/>
      <c r="BY164" s="130"/>
      <c r="BZ164" s="130"/>
      <c r="CA164" s="130"/>
      <c r="CB164" s="130"/>
      <c r="CC164" s="130"/>
      <c r="CD164" s="130"/>
      <c r="CE164" s="130"/>
      <c r="CF164" s="130"/>
      <c r="CG164" s="130"/>
      <c r="CH164" s="130"/>
      <c r="CI164" s="130"/>
      <c r="CJ164" s="130"/>
      <c r="CK164" s="130"/>
      <c r="CL164" s="130"/>
      <c r="CM164" s="130"/>
      <c r="CN164" s="130"/>
      <c r="CO164" s="130"/>
      <c r="CP164" s="130"/>
      <c r="CQ164" s="130"/>
      <c r="CR164" s="130"/>
      <c r="CS164" s="130"/>
      <c r="CT164" s="130"/>
    </row>
    <row r="165" spans="6:98" s="131" customFormat="1">
      <c r="F165" s="269"/>
      <c r="G165" s="269"/>
      <c r="H165" s="269"/>
      <c r="K165" s="270"/>
      <c r="N165" s="271"/>
      <c r="O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0"/>
      <c r="BX165" s="130"/>
      <c r="BY165" s="130"/>
      <c r="BZ165" s="130"/>
      <c r="CA165" s="130"/>
      <c r="CB165" s="130"/>
      <c r="CC165" s="130"/>
      <c r="CD165" s="130"/>
      <c r="CE165" s="130"/>
      <c r="CF165" s="130"/>
      <c r="CG165" s="130"/>
      <c r="CH165" s="130"/>
      <c r="CI165" s="130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</row>
    <row r="166" spans="6:98" s="131" customFormat="1">
      <c r="F166" s="269"/>
      <c r="G166" s="269"/>
      <c r="H166" s="269"/>
      <c r="K166" s="270"/>
      <c r="N166" s="271"/>
      <c r="O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0"/>
      <c r="BM166" s="130"/>
      <c r="BN166" s="130"/>
      <c r="BO166" s="130"/>
      <c r="BP166" s="130"/>
      <c r="BQ166" s="130"/>
      <c r="BR166" s="130"/>
      <c r="BS166" s="130"/>
      <c r="BT166" s="130"/>
      <c r="BU166" s="130"/>
      <c r="BV166" s="130"/>
      <c r="BW166" s="130"/>
      <c r="BX166" s="130"/>
      <c r="BY166" s="130"/>
      <c r="BZ166" s="130"/>
      <c r="CA166" s="130"/>
      <c r="CB166" s="130"/>
      <c r="CC166" s="130"/>
      <c r="CD166" s="130"/>
      <c r="CE166" s="130"/>
      <c r="CF166" s="130"/>
      <c r="CG166" s="130"/>
      <c r="CH166" s="130"/>
      <c r="CI166" s="130"/>
      <c r="CJ166" s="130"/>
      <c r="CK166" s="130"/>
      <c r="CL166" s="130"/>
      <c r="CM166" s="130"/>
      <c r="CN166" s="130"/>
      <c r="CO166" s="130"/>
      <c r="CP166" s="130"/>
      <c r="CQ166" s="130"/>
      <c r="CR166" s="130"/>
      <c r="CS166" s="130"/>
      <c r="CT166" s="130"/>
    </row>
    <row r="167" spans="6:98" s="131" customFormat="1">
      <c r="F167" s="269"/>
      <c r="G167" s="269"/>
      <c r="H167" s="269"/>
      <c r="K167" s="270"/>
      <c r="N167" s="271"/>
      <c r="O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N167" s="130"/>
      <c r="BO167" s="130"/>
      <c r="BP167" s="130"/>
      <c r="BQ167" s="130"/>
      <c r="BR167" s="130"/>
      <c r="BS167" s="130"/>
      <c r="BT167" s="130"/>
      <c r="BU167" s="130"/>
      <c r="BV167" s="130"/>
      <c r="BW167" s="130"/>
      <c r="BX167" s="130"/>
      <c r="BY167" s="130"/>
      <c r="BZ167" s="130"/>
      <c r="CA167" s="130"/>
      <c r="CB167" s="130"/>
      <c r="CC167" s="130"/>
      <c r="CD167" s="130"/>
      <c r="CE167" s="130"/>
      <c r="CF167" s="130"/>
      <c r="CG167" s="130"/>
      <c r="CH167" s="130"/>
      <c r="CI167" s="130"/>
      <c r="CJ167" s="130"/>
      <c r="CK167" s="130"/>
      <c r="CL167" s="130"/>
      <c r="CM167" s="130"/>
      <c r="CN167" s="130"/>
      <c r="CO167" s="130"/>
      <c r="CP167" s="130"/>
      <c r="CQ167" s="130"/>
      <c r="CR167" s="130"/>
      <c r="CS167" s="130"/>
      <c r="CT167" s="130"/>
    </row>
    <row r="168" spans="6:98" s="131" customFormat="1">
      <c r="F168" s="269"/>
      <c r="G168" s="269"/>
      <c r="H168" s="269"/>
      <c r="K168" s="270"/>
      <c r="N168" s="271"/>
      <c r="O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BL168" s="130"/>
      <c r="BM168" s="130"/>
      <c r="BN168" s="130"/>
      <c r="BO168" s="130"/>
      <c r="BP168" s="130"/>
      <c r="BQ168" s="130"/>
      <c r="BR168" s="130"/>
      <c r="BS168" s="130"/>
      <c r="BT168" s="130"/>
      <c r="BU168" s="130"/>
      <c r="BV168" s="130"/>
      <c r="BW168" s="130"/>
      <c r="BX168" s="130"/>
      <c r="BY168" s="130"/>
      <c r="BZ168" s="130"/>
      <c r="CA168" s="130"/>
      <c r="CB168" s="130"/>
      <c r="CC168" s="130"/>
      <c r="CD168" s="130"/>
      <c r="CE168" s="130"/>
      <c r="CF168" s="130"/>
      <c r="CG168" s="130"/>
      <c r="CH168" s="130"/>
      <c r="CI168" s="130"/>
      <c r="CJ168" s="130"/>
      <c r="CK168" s="130"/>
      <c r="CL168" s="130"/>
      <c r="CM168" s="130"/>
      <c r="CN168" s="130"/>
      <c r="CO168" s="130"/>
      <c r="CP168" s="130"/>
      <c r="CQ168" s="130"/>
      <c r="CR168" s="130"/>
      <c r="CS168" s="130"/>
      <c r="CT168" s="130"/>
    </row>
    <row r="169" spans="6:98" s="131" customFormat="1">
      <c r="F169" s="269"/>
      <c r="G169" s="269"/>
      <c r="H169" s="269"/>
      <c r="K169" s="270"/>
      <c r="N169" s="271"/>
      <c r="O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  <c r="BK169" s="130"/>
      <c r="BL169" s="130"/>
      <c r="BM169" s="130"/>
      <c r="BN169" s="130"/>
      <c r="BO169" s="130"/>
      <c r="BP169" s="130"/>
      <c r="BQ169" s="130"/>
      <c r="BR169" s="130"/>
      <c r="BS169" s="130"/>
      <c r="BT169" s="130"/>
      <c r="BU169" s="130"/>
      <c r="BV169" s="130"/>
      <c r="BW169" s="130"/>
      <c r="BX169" s="130"/>
      <c r="BY169" s="130"/>
      <c r="BZ169" s="130"/>
      <c r="CA169" s="130"/>
      <c r="CB169" s="130"/>
      <c r="CC169" s="130"/>
      <c r="CD169" s="130"/>
      <c r="CE169" s="130"/>
      <c r="CF169" s="130"/>
      <c r="CG169" s="130"/>
      <c r="CH169" s="130"/>
      <c r="CI169" s="130"/>
      <c r="CJ169" s="130"/>
      <c r="CK169" s="130"/>
      <c r="CL169" s="130"/>
      <c r="CM169" s="130"/>
      <c r="CN169" s="130"/>
      <c r="CO169" s="130"/>
      <c r="CP169" s="130"/>
      <c r="CQ169" s="130"/>
      <c r="CR169" s="130"/>
      <c r="CS169" s="130"/>
      <c r="CT169" s="130"/>
    </row>
    <row r="170" spans="6:98" s="131" customFormat="1">
      <c r="F170" s="269"/>
      <c r="G170" s="269"/>
      <c r="H170" s="269"/>
      <c r="K170" s="270"/>
      <c r="N170" s="271"/>
      <c r="O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0"/>
      <c r="BM170" s="130"/>
      <c r="BN170" s="130"/>
      <c r="BO170" s="130"/>
      <c r="BP170" s="130"/>
      <c r="BQ170" s="130"/>
      <c r="BR170" s="130"/>
      <c r="BS170" s="130"/>
      <c r="BT170" s="130"/>
      <c r="BU170" s="130"/>
      <c r="BV170" s="130"/>
      <c r="BW170" s="130"/>
      <c r="BX170" s="130"/>
      <c r="BY170" s="130"/>
      <c r="BZ170" s="130"/>
      <c r="CA170" s="130"/>
      <c r="CB170" s="130"/>
      <c r="CC170" s="130"/>
      <c r="CD170" s="130"/>
      <c r="CE170" s="130"/>
      <c r="CF170" s="130"/>
      <c r="CG170" s="130"/>
      <c r="CH170" s="130"/>
      <c r="CI170" s="130"/>
      <c r="CJ170" s="130"/>
      <c r="CK170" s="130"/>
      <c r="CL170" s="130"/>
      <c r="CM170" s="130"/>
      <c r="CN170" s="130"/>
      <c r="CO170" s="130"/>
      <c r="CP170" s="130"/>
      <c r="CQ170" s="130"/>
      <c r="CR170" s="130"/>
      <c r="CS170" s="130"/>
      <c r="CT170" s="130"/>
    </row>
    <row r="171" spans="6:98" s="131" customFormat="1">
      <c r="F171" s="269"/>
      <c r="G171" s="269"/>
      <c r="H171" s="269"/>
      <c r="K171" s="270"/>
      <c r="N171" s="271"/>
      <c r="O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0"/>
      <c r="BQ171" s="130"/>
      <c r="BR171" s="130"/>
      <c r="BS171" s="130"/>
      <c r="BT171" s="130"/>
      <c r="BU171" s="130"/>
      <c r="BV171" s="130"/>
      <c r="BW171" s="130"/>
      <c r="BX171" s="130"/>
      <c r="BY171" s="130"/>
      <c r="BZ171" s="130"/>
      <c r="CA171" s="130"/>
      <c r="CB171" s="130"/>
      <c r="CC171" s="130"/>
      <c r="CD171" s="130"/>
      <c r="CE171" s="130"/>
      <c r="CF171" s="130"/>
      <c r="CG171" s="130"/>
      <c r="CH171" s="130"/>
      <c r="CI171" s="130"/>
      <c r="CJ171" s="130"/>
      <c r="CK171" s="130"/>
      <c r="CL171" s="130"/>
      <c r="CM171" s="130"/>
      <c r="CN171" s="130"/>
      <c r="CO171" s="130"/>
      <c r="CP171" s="130"/>
      <c r="CQ171" s="130"/>
      <c r="CR171" s="130"/>
      <c r="CS171" s="130"/>
      <c r="CT171" s="130"/>
    </row>
    <row r="172" spans="6:98" s="131" customFormat="1">
      <c r="F172" s="269"/>
      <c r="G172" s="269"/>
      <c r="H172" s="269"/>
      <c r="K172" s="270"/>
      <c r="N172" s="271"/>
      <c r="O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130"/>
      <c r="CN172" s="130"/>
      <c r="CO172" s="130"/>
      <c r="CP172" s="130"/>
      <c r="CQ172" s="130"/>
      <c r="CR172" s="130"/>
      <c r="CS172" s="130"/>
      <c r="CT172" s="130"/>
    </row>
    <row r="173" spans="6:98" s="131" customFormat="1">
      <c r="F173" s="269"/>
      <c r="G173" s="269"/>
      <c r="H173" s="269"/>
      <c r="K173" s="270"/>
      <c r="N173" s="271"/>
      <c r="O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130"/>
      <c r="CN173" s="130"/>
      <c r="CO173" s="130"/>
      <c r="CP173" s="130"/>
      <c r="CQ173" s="130"/>
      <c r="CR173" s="130"/>
      <c r="CS173" s="130"/>
      <c r="CT173" s="130"/>
    </row>
    <row r="174" spans="6:98" s="131" customFormat="1">
      <c r="F174" s="269"/>
      <c r="G174" s="269"/>
      <c r="H174" s="269"/>
      <c r="K174" s="270"/>
      <c r="N174" s="271"/>
      <c r="O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0"/>
      <c r="BM174" s="130"/>
      <c r="BN174" s="130"/>
      <c r="BO174" s="130"/>
      <c r="BP174" s="130"/>
      <c r="BQ174" s="130"/>
      <c r="BR174" s="130"/>
      <c r="BS174" s="130"/>
      <c r="BT174" s="130"/>
      <c r="BU174" s="130"/>
      <c r="BV174" s="130"/>
      <c r="BW174" s="130"/>
      <c r="BX174" s="130"/>
      <c r="BY174" s="130"/>
      <c r="BZ174" s="130"/>
      <c r="CA174" s="130"/>
      <c r="CB174" s="130"/>
      <c r="CC174" s="130"/>
      <c r="CD174" s="130"/>
      <c r="CE174" s="130"/>
      <c r="CF174" s="130"/>
      <c r="CG174" s="130"/>
      <c r="CH174" s="130"/>
      <c r="CI174" s="130"/>
      <c r="CJ174" s="130"/>
      <c r="CK174" s="130"/>
      <c r="CL174" s="130"/>
      <c r="CM174" s="130"/>
      <c r="CN174" s="130"/>
      <c r="CO174" s="130"/>
      <c r="CP174" s="130"/>
      <c r="CQ174" s="130"/>
      <c r="CR174" s="130"/>
      <c r="CS174" s="130"/>
      <c r="CT174" s="130"/>
    </row>
    <row r="175" spans="6:98" s="131" customFormat="1">
      <c r="F175" s="269"/>
      <c r="G175" s="269"/>
      <c r="H175" s="269"/>
      <c r="K175" s="270"/>
      <c r="N175" s="271"/>
      <c r="O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0"/>
      <c r="BM175" s="130"/>
      <c r="BN175" s="130"/>
      <c r="BO175" s="130"/>
      <c r="BP175" s="130"/>
      <c r="BQ175" s="130"/>
      <c r="BR175" s="130"/>
      <c r="BS175" s="130"/>
      <c r="BT175" s="130"/>
      <c r="BU175" s="130"/>
      <c r="BV175" s="130"/>
      <c r="BW175" s="130"/>
      <c r="BX175" s="130"/>
      <c r="BY175" s="130"/>
      <c r="BZ175" s="130"/>
      <c r="CA175" s="130"/>
      <c r="CB175" s="130"/>
      <c r="CC175" s="130"/>
      <c r="CD175" s="130"/>
      <c r="CE175" s="130"/>
      <c r="CF175" s="130"/>
      <c r="CG175" s="130"/>
      <c r="CH175" s="130"/>
      <c r="CI175" s="130"/>
      <c r="CJ175" s="130"/>
      <c r="CK175" s="130"/>
      <c r="CL175" s="130"/>
      <c r="CM175" s="130"/>
      <c r="CN175" s="130"/>
      <c r="CO175" s="130"/>
      <c r="CP175" s="130"/>
      <c r="CQ175" s="130"/>
      <c r="CR175" s="130"/>
      <c r="CS175" s="130"/>
      <c r="CT175" s="130"/>
    </row>
    <row r="176" spans="6:98" s="131" customFormat="1">
      <c r="F176" s="269"/>
      <c r="G176" s="269"/>
      <c r="H176" s="269"/>
      <c r="K176" s="270"/>
      <c r="N176" s="271"/>
      <c r="O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  <c r="BK176" s="130"/>
      <c r="BL176" s="130"/>
      <c r="BM176" s="130"/>
      <c r="BN176" s="130"/>
      <c r="BO176" s="130"/>
      <c r="BP176" s="130"/>
      <c r="BQ176" s="130"/>
      <c r="BR176" s="130"/>
      <c r="BS176" s="130"/>
      <c r="BT176" s="130"/>
      <c r="BU176" s="130"/>
      <c r="BV176" s="130"/>
      <c r="BW176" s="130"/>
      <c r="BX176" s="130"/>
      <c r="BY176" s="130"/>
      <c r="BZ176" s="130"/>
      <c r="CA176" s="130"/>
      <c r="CB176" s="130"/>
      <c r="CC176" s="130"/>
      <c r="CD176" s="130"/>
      <c r="CE176" s="130"/>
      <c r="CF176" s="130"/>
      <c r="CG176" s="130"/>
      <c r="CH176" s="130"/>
      <c r="CI176" s="130"/>
      <c r="CJ176" s="130"/>
      <c r="CK176" s="130"/>
      <c r="CL176" s="130"/>
      <c r="CM176" s="130"/>
      <c r="CN176" s="130"/>
      <c r="CO176" s="130"/>
      <c r="CP176" s="130"/>
      <c r="CQ176" s="130"/>
      <c r="CR176" s="130"/>
      <c r="CS176" s="130"/>
      <c r="CT176" s="130"/>
    </row>
    <row r="177" spans="6:98" s="131" customFormat="1">
      <c r="F177" s="269"/>
      <c r="G177" s="269"/>
      <c r="H177" s="269"/>
      <c r="K177" s="270"/>
      <c r="N177" s="271"/>
      <c r="O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0"/>
      <c r="BX177" s="130"/>
      <c r="BY177" s="130"/>
      <c r="BZ177" s="130"/>
      <c r="CA177" s="130"/>
      <c r="CB177" s="130"/>
      <c r="CC177" s="130"/>
      <c r="CD177" s="130"/>
      <c r="CE177" s="130"/>
      <c r="CF177" s="130"/>
      <c r="CG177" s="130"/>
      <c r="CH177" s="130"/>
      <c r="CI177" s="130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</row>
    <row r="178" spans="6:98" s="131" customFormat="1">
      <c r="F178" s="269"/>
      <c r="G178" s="269"/>
      <c r="H178" s="269"/>
      <c r="K178" s="270"/>
      <c r="N178" s="271"/>
      <c r="O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  <c r="BM178" s="130"/>
      <c r="BN178" s="130"/>
      <c r="BO178" s="130"/>
      <c r="BP178" s="130"/>
      <c r="BQ178" s="130"/>
      <c r="BR178" s="130"/>
      <c r="BS178" s="130"/>
      <c r="BT178" s="130"/>
      <c r="BU178" s="130"/>
      <c r="BV178" s="130"/>
      <c r="BW178" s="130"/>
      <c r="BX178" s="130"/>
      <c r="BY178" s="130"/>
      <c r="BZ178" s="130"/>
      <c r="CA178" s="130"/>
      <c r="CB178" s="130"/>
      <c r="CC178" s="130"/>
      <c r="CD178" s="130"/>
      <c r="CE178" s="130"/>
      <c r="CF178" s="130"/>
      <c r="CG178" s="130"/>
      <c r="CH178" s="130"/>
      <c r="CI178" s="130"/>
      <c r="CJ178" s="130"/>
      <c r="CK178" s="130"/>
      <c r="CL178" s="130"/>
      <c r="CM178" s="130"/>
      <c r="CN178" s="130"/>
      <c r="CO178" s="130"/>
      <c r="CP178" s="130"/>
      <c r="CQ178" s="130"/>
      <c r="CR178" s="130"/>
      <c r="CS178" s="130"/>
      <c r="CT178" s="130"/>
    </row>
    <row r="179" spans="6:98" s="131" customFormat="1">
      <c r="F179" s="269"/>
      <c r="G179" s="269"/>
      <c r="H179" s="269"/>
      <c r="K179" s="270"/>
      <c r="N179" s="271"/>
      <c r="O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0"/>
      <c r="BM179" s="130"/>
      <c r="BN179" s="130"/>
      <c r="BO179" s="130"/>
      <c r="BP179" s="130"/>
      <c r="BQ179" s="130"/>
      <c r="BR179" s="130"/>
      <c r="BS179" s="130"/>
      <c r="BT179" s="130"/>
      <c r="BU179" s="130"/>
      <c r="BV179" s="130"/>
      <c r="BW179" s="130"/>
      <c r="BX179" s="130"/>
      <c r="BY179" s="130"/>
      <c r="BZ179" s="130"/>
      <c r="CA179" s="130"/>
      <c r="CB179" s="130"/>
      <c r="CC179" s="130"/>
      <c r="CD179" s="130"/>
      <c r="CE179" s="130"/>
      <c r="CF179" s="130"/>
      <c r="CG179" s="130"/>
      <c r="CH179" s="130"/>
      <c r="CI179" s="130"/>
      <c r="CJ179" s="130"/>
      <c r="CK179" s="130"/>
      <c r="CL179" s="130"/>
      <c r="CM179" s="130"/>
      <c r="CN179" s="130"/>
      <c r="CO179" s="130"/>
      <c r="CP179" s="130"/>
      <c r="CQ179" s="130"/>
      <c r="CR179" s="130"/>
      <c r="CS179" s="130"/>
      <c r="CT179" s="130"/>
    </row>
    <row r="180" spans="6:98" s="131" customFormat="1">
      <c r="F180" s="269"/>
      <c r="G180" s="269"/>
      <c r="H180" s="269"/>
      <c r="K180" s="270"/>
      <c r="N180" s="271"/>
      <c r="O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  <c r="BM180" s="130"/>
      <c r="BN180" s="130"/>
      <c r="BO180" s="130"/>
      <c r="BP180" s="130"/>
      <c r="BQ180" s="130"/>
      <c r="BR180" s="130"/>
      <c r="BS180" s="130"/>
      <c r="BT180" s="130"/>
      <c r="BU180" s="130"/>
      <c r="BV180" s="130"/>
      <c r="BW180" s="130"/>
      <c r="BX180" s="130"/>
      <c r="BY180" s="130"/>
      <c r="BZ180" s="130"/>
      <c r="CA180" s="130"/>
      <c r="CB180" s="130"/>
      <c r="CC180" s="130"/>
      <c r="CD180" s="130"/>
      <c r="CE180" s="130"/>
      <c r="CF180" s="130"/>
      <c r="CG180" s="130"/>
      <c r="CH180" s="130"/>
      <c r="CI180" s="130"/>
      <c r="CJ180" s="130"/>
      <c r="CK180" s="130"/>
      <c r="CL180" s="130"/>
      <c r="CM180" s="130"/>
      <c r="CN180" s="130"/>
      <c r="CO180" s="130"/>
      <c r="CP180" s="130"/>
      <c r="CQ180" s="130"/>
      <c r="CR180" s="130"/>
      <c r="CS180" s="130"/>
      <c r="CT180" s="130"/>
    </row>
    <row r="181" spans="6:98" s="131" customFormat="1">
      <c r="F181" s="269"/>
      <c r="G181" s="269"/>
      <c r="H181" s="269"/>
      <c r="K181" s="270"/>
      <c r="N181" s="271"/>
      <c r="O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  <c r="BL181" s="130"/>
      <c r="BM181" s="130"/>
      <c r="BN181" s="130"/>
      <c r="BO181" s="130"/>
      <c r="BP181" s="130"/>
      <c r="BQ181" s="130"/>
      <c r="BR181" s="130"/>
      <c r="BS181" s="130"/>
      <c r="BT181" s="130"/>
      <c r="BU181" s="130"/>
      <c r="BV181" s="130"/>
      <c r="BW181" s="130"/>
      <c r="BX181" s="130"/>
      <c r="BY181" s="130"/>
      <c r="BZ181" s="130"/>
      <c r="CA181" s="130"/>
      <c r="CB181" s="130"/>
      <c r="CC181" s="130"/>
      <c r="CD181" s="130"/>
      <c r="CE181" s="130"/>
      <c r="CF181" s="130"/>
      <c r="CG181" s="130"/>
      <c r="CH181" s="130"/>
      <c r="CI181" s="130"/>
      <c r="CJ181" s="130"/>
      <c r="CK181" s="130"/>
      <c r="CL181" s="130"/>
      <c r="CM181" s="130"/>
      <c r="CN181" s="130"/>
      <c r="CO181" s="130"/>
      <c r="CP181" s="130"/>
      <c r="CQ181" s="130"/>
      <c r="CR181" s="130"/>
      <c r="CS181" s="130"/>
      <c r="CT181" s="130"/>
    </row>
    <row r="182" spans="6:98" s="131" customFormat="1">
      <c r="F182" s="269"/>
      <c r="G182" s="269"/>
      <c r="H182" s="269"/>
      <c r="K182" s="270"/>
      <c r="N182" s="271"/>
      <c r="O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130"/>
      <c r="BP182" s="130"/>
      <c r="BQ182" s="130"/>
      <c r="BR182" s="130"/>
      <c r="BS182" s="130"/>
      <c r="BT182" s="130"/>
      <c r="BU182" s="130"/>
      <c r="BV182" s="130"/>
      <c r="BW182" s="130"/>
      <c r="BX182" s="130"/>
      <c r="BY182" s="130"/>
      <c r="BZ182" s="130"/>
      <c r="CA182" s="130"/>
      <c r="CB182" s="130"/>
      <c r="CC182" s="130"/>
      <c r="CD182" s="130"/>
      <c r="CE182" s="130"/>
      <c r="CF182" s="130"/>
      <c r="CG182" s="130"/>
      <c r="CH182" s="130"/>
      <c r="CI182" s="130"/>
      <c r="CJ182" s="130"/>
      <c r="CK182" s="130"/>
      <c r="CL182" s="130"/>
      <c r="CM182" s="130"/>
      <c r="CN182" s="130"/>
      <c r="CO182" s="130"/>
      <c r="CP182" s="130"/>
      <c r="CQ182" s="130"/>
      <c r="CR182" s="130"/>
      <c r="CS182" s="130"/>
      <c r="CT182" s="130"/>
    </row>
    <row r="183" spans="6:98" s="131" customFormat="1">
      <c r="F183" s="269"/>
      <c r="G183" s="269"/>
      <c r="H183" s="269"/>
      <c r="K183" s="270"/>
      <c r="N183" s="271"/>
      <c r="O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  <c r="BK183" s="130"/>
      <c r="BL183" s="130"/>
      <c r="BM183" s="130"/>
      <c r="BN183" s="130"/>
      <c r="BO183" s="130"/>
      <c r="BP183" s="130"/>
      <c r="BQ183" s="130"/>
      <c r="BR183" s="130"/>
      <c r="BS183" s="130"/>
      <c r="BT183" s="130"/>
      <c r="BU183" s="130"/>
      <c r="BV183" s="130"/>
      <c r="BW183" s="130"/>
      <c r="BX183" s="130"/>
      <c r="BY183" s="130"/>
      <c r="BZ183" s="130"/>
      <c r="CA183" s="130"/>
      <c r="CB183" s="130"/>
      <c r="CC183" s="130"/>
      <c r="CD183" s="130"/>
      <c r="CE183" s="130"/>
      <c r="CF183" s="130"/>
      <c r="CG183" s="130"/>
      <c r="CH183" s="130"/>
      <c r="CI183" s="130"/>
      <c r="CJ183" s="130"/>
      <c r="CK183" s="130"/>
      <c r="CL183" s="130"/>
      <c r="CM183" s="130"/>
      <c r="CN183" s="130"/>
      <c r="CO183" s="130"/>
      <c r="CP183" s="130"/>
      <c r="CQ183" s="130"/>
      <c r="CR183" s="130"/>
      <c r="CS183" s="130"/>
      <c r="CT183" s="130"/>
    </row>
    <row r="184" spans="6:98" s="131" customFormat="1">
      <c r="F184" s="269"/>
      <c r="G184" s="269"/>
      <c r="H184" s="269"/>
      <c r="K184" s="270"/>
      <c r="N184" s="271"/>
      <c r="O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  <c r="BP184" s="130"/>
      <c r="BQ184" s="130"/>
      <c r="BR184" s="130"/>
      <c r="BS184" s="130"/>
      <c r="BT184" s="130"/>
      <c r="BU184" s="130"/>
      <c r="BV184" s="130"/>
      <c r="BW184" s="130"/>
      <c r="BX184" s="130"/>
      <c r="BY184" s="130"/>
      <c r="BZ184" s="130"/>
      <c r="CA184" s="130"/>
      <c r="CB184" s="130"/>
      <c r="CC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130"/>
      <c r="CN184" s="130"/>
      <c r="CO184" s="130"/>
      <c r="CP184" s="130"/>
      <c r="CQ184" s="130"/>
      <c r="CR184" s="130"/>
      <c r="CS184" s="130"/>
      <c r="CT184" s="130"/>
    </row>
    <row r="185" spans="6:98" s="131" customFormat="1">
      <c r="F185" s="269"/>
      <c r="G185" s="269"/>
      <c r="H185" s="269"/>
      <c r="K185" s="270"/>
      <c r="N185" s="271"/>
      <c r="O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130"/>
      <c r="BP185" s="130"/>
      <c r="BQ185" s="130"/>
      <c r="BR185" s="130"/>
      <c r="BS185" s="130"/>
      <c r="BT185" s="130"/>
      <c r="BU185" s="130"/>
      <c r="BV185" s="130"/>
      <c r="BW185" s="130"/>
      <c r="BX185" s="130"/>
      <c r="BY185" s="130"/>
      <c r="BZ185" s="130"/>
      <c r="CA185" s="130"/>
      <c r="CB185" s="130"/>
      <c r="CC185" s="130"/>
      <c r="CD185" s="130"/>
      <c r="CE185" s="130"/>
      <c r="CF185" s="130"/>
      <c r="CG185" s="130"/>
      <c r="CH185" s="130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</row>
    <row r="186" spans="6:98" s="131" customFormat="1">
      <c r="F186" s="269"/>
      <c r="G186" s="269"/>
      <c r="H186" s="269"/>
      <c r="K186" s="270"/>
      <c r="N186" s="271"/>
      <c r="O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  <c r="BP186" s="130"/>
      <c r="BQ186" s="130"/>
      <c r="BR186" s="130"/>
      <c r="BS186" s="130"/>
      <c r="BT186" s="130"/>
      <c r="BU186" s="130"/>
      <c r="BV186" s="130"/>
      <c r="BW186" s="130"/>
      <c r="BX186" s="130"/>
      <c r="BY186" s="130"/>
      <c r="BZ186" s="130"/>
      <c r="CA186" s="130"/>
      <c r="CB186" s="130"/>
      <c r="CC186" s="130"/>
      <c r="CD186" s="130"/>
      <c r="CE186" s="130"/>
      <c r="CF186" s="130"/>
      <c r="CG186" s="130"/>
      <c r="CH186" s="130"/>
      <c r="CI186" s="130"/>
      <c r="CJ186" s="130"/>
      <c r="CK186" s="130"/>
      <c r="CL186" s="130"/>
      <c r="CM186" s="130"/>
      <c r="CN186" s="130"/>
      <c r="CO186" s="130"/>
      <c r="CP186" s="130"/>
      <c r="CQ186" s="130"/>
      <c r="CR186" s="130"/>
      <c r="CS186" s="130"/>
      <c r="CT186" s="130"/>
    </row>
    <row r="187" spans="6:98" s="131" customFormat="1">
      <c r="F187" s="269"/>
      <c r="G187" s="269"/>
      <c r="H187" s="269"/>
      <c r="K187" s="270"/>
      <c r="N187" s="271"/>
      <c r="O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0"/>
      <c r="BQ187" s="130"/>
      <c r="BR187" s="130"/>
      <c r="BS187" s="130"/>
      <c r="BT187" s="130"/>
      <c r="BU187" s="130"/>
      <c r="BV187" s="130"/>
      <c r="BW187" s="130"/>
      <c r="BX187" s="130"/>
      <c r="BY187" s="130"/>
      <c r="BZ187" s="130"/>
      <c r="CA187" s="130"/>
      <c r="CB187" s="130"/>
      <c r="CC187" s="130"/>
      <c r="CD187" s="130"/>
      <c r="CE187" s="130"/>
      <c r="CF187" s="130"/>
      <c r="CG187" s="130"/>
      <c r="CH187" s="130"/>
      <c r="CI187" s="130"/>
      <c r="CJ187" s="130"/>
      <c r="CK187" s="130"/>
      <c r="CL187" s="130"/>
      <c r="CM187" s="130"/>
      <c r="CN187" s="130"/>
      <c r="CO187" s="130"/>
      <c r="CP187" s="130"/>
      <c r="CQ187" s="130"/>
      <c r="CR187" s="130"/>
      <c r="CS187" s="130"/>
      <c r="CT187" s="130"/>
    </row>
    <row r="188" spans="6:98" s="131" customFormat="1">
      <c r="F188" s="269"/>
      <c r="G188" s="269"/>
      <c r="H188" s="269"/>
      <c r="K188" s="270"/>
      <c r="N188" s="271"/>
      <c r="O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  <c r="BK188" s="130"/>
      <c r="BL188" s="130"/>
      <c r="BM188" s="130"/>
      <c r="BN188" s="130"/>
      <c r="BO188" s="130"/>
      <c r="BP188" s="130"/>
      <c r="BQ188" s="130"/>
      <c r="BR188" s="130"/>
      <c r="BS188" s="130"/>
      <c r="BT188" s="130"/>
      <c r="BU188" s="130"/>
      <c r="BV188" s="130"/>
      <c r="BW188" s="130"/>
      <c r="BX188" s="130"/>
      <c r="BY188" s="130"/>
      <c r="BZ188" s="130"/>
      <c r="CA188" s="130"/>
      <c r="CB188" s="130"/>
      <c r="CC188" s="130"/>
      <c r="CD188" s="130"/>
      <c r="CE188" s="130"/>
      <c r="CF188" s="130"/>
      <c r="CG188" s="130"/>
      <c r="CH188" s="130"/>
      <c r="CI188" s="130"/>
      <c r="CJ188" s="130"/>
      <c r="CK188" s="130"/>
      <c r="CL188" s="130"/>
      <c r="CM188" s="130"/>
      <c r="CN188" s="130"/>
      <c r="CO188" s="130"/>
      <c r="CP188" s="130"/>
      <c r="CQ188" s="130"/>
      <c r="CR188" s="130"/>
      <c r="CS188" s="130"/>
      <c r="CT188" s="130"/>
    </row>
    <row r="189" spans="6:98" s="131" customFormat="1">
      <c r="F189" s="269"/>
      <c r="G189" s="269"/>
      <c r="H189" s="269"/>
      <c r="K189" s="270"/>
      <c r="N189" s="271"/>
      <c r="O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0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0"/>
      <c r="CP189" s="130"/>
      <c r="CQ189" s="130"/>
      <c r="CR189" s="130"/>
      <c r="CS189" s="130"/>
      <c r="CT189" s="130"/>
    </row>
    <row r="190" spans="6:98" s="131" customFormat="1">
      <c r="F190" s="269"/>
      <c r="G190" s="269"/>
      <c r="H190" s="269"/>
      <c r="K190" s="270"/>
      <c r="N190" s="271"/>
      <c r="O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0"/>
      <c r="BK190" s="130"/>
      <c r="BL190" s="130"/>
      <c r="BM190" s="130"/>
      <c r="BN190" s="130"/>
      <c r="BO190" s="130"/>
      <c r="BP190" s="130"/>
      <c r="BQ190" s="130"/>
      <c r="BR190" s="130"/>
      <c r="BS190" s="130"/>
      <c r="BT190" s="130"/>
      <c r="BU190" s="130"/>
      <c r="BV190" s="130"/>
      <c r="BW190" s="130"/>
      <c r="BX190" s="130"/>
      <c r="BY190" s="130"/>
      <c r="BZ190" s="130"/>
      <c r="CA190" s="130"/>
      <c r="CB190" s="130"/>
      <c r="CC190" s="130"/>
      <c r="CD190" s="130"/>
      <c r="CE190" s="130"/>
      <c r="CF190" s="130"/>
      <c r="CG190" s="130"/>
      <c r="CH190" s="130"/>
      <c r="CI190" s="130"/>
      <c r="CJ190" s="130"/>
      <c r="CK190" s="130"/>
      <c r="CL190" s="130"/>
      <c r="CM190" s="130"/>
      <c r="CN190" s="130"/>
      <c r="CO190" s="130"/>
      <c r="CP190" s="130"/>
      <c r="CQ190" s="130"/>
      <c r="CR190" s="130"/>
      <c r="CS190" s="130"/>
      <c r="CT190" s="130"/>
    </row>
    <row r="191" spans="6:98" s="131" customFormat="1">
      <c r="F191" s="269"/>
      <c r="G191" s="269"/>
      <c r="H191" s="269"/>
      <c r="K191" s="270"/>
      <c r="N191" s="271"/>
      <c r="O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0"/>
      <c r="BK191" s="130"/>
      <c r="BL191" s="130"/>
      <c r="BM191" s="130"/>
      <c r="BN191" s="130"/>
      <c r="BO191" s="130"/>
      <c r="BP191" s="130"/>
      <c r="BQ191" s="130"/>
      <c r="BR191" s="130"/>
      <c r="BS191" s="130"/>
      <c r="BT191" s="130"/>
      <c r="BU191" s="130"/>
      <c r="BV191" s="130"/>
      <c r="BW191" s="130"/>
      <c r="BX191" s="130"/>
      <c r="BY191" s="130"/>
      <c r="BZ191" s="130"/>
      <c r="CA191" s="130"/>
      <c r="CB191" s="130"/>
      <c r="CC191" s="130"/>
      <c r="CD191" s="130"/>
      <c r="CE191" s="130"/>
      <c r="CF191" s="130"/>
      <c r="CG191" s="130"/>
      <c r="CH191" s="130"/>
      <c r="CI191" s="130"/>
      <c r="CJ191" s="130"/>
      <c r="CK191" s="130"/>
      <c r="CL191" s="130"/>
      <c r="CM191" s="130"/>
      <c r="CN191" s="130"/>
      <c r="CO191" s="130"/>
      <c r="CP191" s="130"/>
      <c r="CQ191" s="130"/>
      <c r="CR191" s="130"/>
      <c r="CS191" s="130"/>
      <c r="CT191" s="130"/>
    </row>
    <row r="192" spans="6:98" s="131" customFormat="1">
      <c r="F192" s="269"/>
      <c r="G192" s="269"/>
      <c r="H192" s="269"/>
      <c r="K192" s="270"/>
      <c r="N192" s="271"/>
      <c r="O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0"/>
      <c r="BE192" s="130"/>
      <c r="BF192" s="130"/>
      <c r="BG192" s="130"/>
      <c r="BH192" s="130"/>
      <c r="BI192" s="130"/>
      <c r="BJ192" s="130"/>
      <c r="BK192" s="130"/>
      <c r="BL192" s="130"/>
      <c r="BM192" s="130"/>
      <c r="BN192" s="130"/>
      <c r="BO192" s="130"/>
      <c r="BP192" s="130"/>
      <c r="BQ192" s="130"/>
      <c r="BR192" s="130"/>
      <c r="BS192" s="130"/>
      <c r="BT192" s="130"/>
      <c r="BU192" s="130"/>
      <c r="BV192" s="130"/>
      <c r="BW192" s="130"/>
      <c r="BX192" s="130"/>
      <c r="BY192" s="130"/>
      <c r="BZ192" s="130"/>
      <c r="CA192" s="130"/>
      <c r="CB192" s="130"/>
      <c r="CC192" s="130"/>
      <c r="CD192" s="130"/>
      <c r="CE192" s="130"/>
      <c r="CF192" s="130"/>
      <c r="CG192" s="130"/>
      <c r="CH192" s="130"/>
      <c r="CI192" s="130"/>
      <c r="CJ192" s="130"/>
      <c r="CK192" s="130"/>
      <c r="CL192" s="130"/>
      <c r="CM192" s="130"/>
      <c r="CN192" s="130"/>
      <c r="CO192" s="130"/>
      <c r="CP192" s="130"/>
      <c r="CQ192" s="130"/>
      <c r="CR192" s="130"/>
      <c r="CS192" s="130"/>
      <c r="CT192" s="130"/>
    </row>
    <row r="193" spans="6:98" s="131" customFormat="1">
      <c r="F193" s="269"/>
      <c r="G193" s="269"/>
      <c r="H193" s="269"/>
      <c r="K193" s="270"/>
      <c r="N193" s="271"/>
      <c r="O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  <c r="BG193" s="130"/>
      <c r="BH193" s="130"/>
      <c r="BI193" s="130"/>
      <c r="BJ193" s="130"/>
      <c r="BK193" s="130"/>
      <c r="BL193" s="130"/>
      <c r="BM193" s="130"/>
      <c r="BN193" s="130"/>
      <c r="BO193" s="130"/>
      <c r="BP193" s="130"/>
      <c r="BQ193" s="130"/>
      <c r="BR193" s="130"/>
      <c r="BS193" s="130"/>
      <c r="BT193" s="130"/>
      <c r="BU193" s="130"/>
      <c r="BV193" s="130"/>
      <c r="BW193" s="130"/>
      <c r="BX193" s="130"/>
      <c r="BY193" s="130"/>
      <c r="BZ193" s="130"/>
      <c r="CA193" s="130"/>
      <c r="CB193" s="130"/>
      <c r="CC193" s="130"/>
      <c r="CD193" s="130"/>
      <c r="CE193" s="130"/>
      <c r="CF193" s="130"/>
      <c r="CG193" s="130"/>
      <c r="CH193" s="130"/>
      <c r="CI193" s="130"/>
      <c r="CJ193" s="130"/>
      <c r="CK193" s="130"/>
      <c r="CL193" s="130"/>
      <c r="CM193" s="130"/>
      <c r="CN193" s="130"/>
      <c r="CO193" s="130"/>
      <c r="CP193" s="130"/>
      <c r="CQ193" s="130"/>
      <c r="CR193" s="130"/>
      <c r="CS193" s="130"/>
      <c r="CT193" s="130"/>
    </row>
    <row r="194" spans="6:98" s="131" customFormat="1">
      <c r="F194" s="269"/>
      <c r="G194" s="269"/>
      <c r="H194" s="269"/>
      <c r="K194" s="270"/>
      <c r="N194" s="271"/>
      <c r="O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BL194" s="130"/>
      <c r="BM194" s="130"/>
      <c r="BN194" s="130"/>
      <c r="BO194" s="130"/>
      <c r="BP194" s="130"/>
      <c r="BQ194" s="130"/>
      <c r="BR194" s="130"/>
      <c r="BS194" s="130"/>
      <c r="BT194" s="130"/>
      <c r="BU194" s="130"/>
      <c r="BV194" s="130"/>
      <c r="BW194" s="130"/>
      <c r="BX194" s="130"/>
      <c r="BY194" s="130"/>
      <c r="BZ194" s="130"/>
      <c r="CA194" s="130"/>
      <c r="CB194" s="130"/>
      <c r="CC194" s="130"/>
      <c r="CD194" s="130"/>
      <c r="CE194" s="130"/>
      <c r="CF194" s="130"/>
      <c r="CG194" s="130"/>
      <c r="CH194" s="130"/>
      <c r="CI194" s="130"/>
      <c r="CJ194" s="130"/>
      <c r="CK194" s="130"/>
      <c r="CL194" s="130"/>
      <c r="CM194" s="130"/>
      <c r="CN194" s="130"/>
      <c r="CO194" s="130"/>
      <c r="CP194" s="130"/>
      <c r="CQ194" s="130"/>
      <c r="CR194" s="130"/>
      <c r="CS194" s="130"/>
      <c r="CT194" s="130"/>
    </row>
    <row r="195" spans="6:98" s="131" customFormat="1">
      <c r="F195" s="269"/>
      <c r="G195" s="269"/>
      <c r="H195" s="269"/>
      <c r="K195" s="270"/>
      <c r="N195" s="271"/>
      <c r="O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0"/>
      <c r="BQ195" s="130"/>
      <c r="BR195" s="130"/>
      <c r="BS195" s="130"/>
      <c r="BT195" s="130"/>
      <c r="BU195" s="130"/>
      <c r="BV195" s="130"/>
      <c r="BW195" s="130"/>
      <c r="BX195" s="130"/>
      <c r="BY195" s="130"/>
      <c r="BZ195" s="130"/>
      <c r="CA195" s="130"/>
      <c r="CB195" s="130"/>
      <c r="CC195" s="130"/>
      <c r="CD195" s="130"/>
      <c r="CE195" s="130"/>
      <c r="CF195" s="130"/>
      <c r="CG195" s="130"/>
      <c r="CH195" s="130"/>
      <c r="CI195" s="130"/>
      <c r="CJ195" s="130"/>
      <c r="CK195" s="130"/>
      <c r="CL195" s="130"/>
      <c r="CM195" s="130"/>
      <c r="CN195" s="130"/>
      <c r="CO195" s="130"/>
      <c r="CP195" s="130"/>
      <c r="CQ195" s="130"/>
      <c r="CR195" s="130"/>
      <c r="CS195" s="130"/>
      <c r="CT195" s="130"/>
    </row>
    <row r="196" spans="6:98" s="131" customFormat="1">
      <c r="F196" s="269"/>
      <c r="G196" s="269"/>
      <c r="H196" s="269"/>
      <c r="K196" s="270"/>
      <c r="N196" s="271"/>
      <c r="O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130"/>
      <c r="BM196" s="130"/>
      <c r="BN196" s="130"/>
      <c r="BO196" s="130"/>
      <c r="BP196" s="130"/>
      <c r="BQ196" s="130"/>
      <c r="BR196" s="130"/>
      <c r="BS196" s="130"/>
      <c r="BT196" s="130"/>
      <c r="BU196" s="130"/>
      <c r="BV196" s="130"/>
      <c r="BW196" s="130"/>
      <c r="BX196" s="130"/>
      <c r="BY196" s="130"/>
      <c r="BZ196" s="130"/>
      <c r="CA196" s="130"/>
      <c r="CB196" s="130"/>
      <c r="CC196" s="130"/>
      <c r="CD196" s="130"/>
      <c r="CE196" s="130"/>
      <c r="CF196" s="130"/>
      <c r="CG196" s="130"/>
      <c r="CH196" s="130"/>
      <c r="CI196" s="130"/>
      <c r="CJ196" s="130"/>
      <c r="CK196" s="130"/>
      <c r="CL196" s="130"/>
      <c r="CM196" s="130"/>
      <c r="CN196" s="130"/>
      <c r="CO196" s="130"/>
      <c r="CP196" s="130"/>
      <c r="CQ196" s="130"/>
      <c r="CR196" s="130"/>
      <c r="CS196" s="130"/>
      <c r="CT196" s="130"/>
    </row>
    <row r="197" spans="6:98" s="131" customFormat="1">
      <c r="F197" s="269"/>
      <c r="G197" s="269"/>
      <c r="H197" s="269"/>
      <c r="K197" s="270"/>
      <c r="N197" s="271"/>
      <c r="O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0"/>
      <c r="BK197" s="130"/>
      <c r="BL197" s="130"/>
      <c r="BM197" s="130"/>
      <c r="BN197" s="130"/>
      <c r="BO197" s="130"/>
      <c r="BP197" s="130"/>
      <c r="BQ197" s="130"/>
      <c r="BR197" s="130"/>
      <c r="BS197" s="130"/>
      <c r="BT197" s="130"/>
      <c r="BU197" s="130"/>
      <c r="BV197" s="130"/>
      <c r="BW197" s="130"/>
      <c r="BX197" s="130"/>
      <c r="BY197" s="130"/>
      <c r="BZ197" s="130"/>
      <c r="CA197" s="130"/>
      <c r="CB197" s="130"/>
      <c r="CC197" s="130"/>
      <c r="CD197" s="130"/>
      <c r="CE197" s="130"/>
      <c r="CF197" s="130"/>
      <c r="CG197" s="130"/>
      <c r="CH197" s="130"/>
      <c r="CI197" s="130"/>
      <c r="CJ197" s="130"/>
      <c r="CK197" s="130"/>
      <c r="CL197" s="130"/>
      <c r="CM197" s="130"/>
      <c r="CN197" s="130"/>
      <c r="CO197" s="130"/>
      <c r="CP197" s="130"/>
      <c r="CQ197" s="130"/>
      <c r="CR197" s="130"/>
      <c r="CS197" s="130"/>
      <c r="CT197" s="130"/>
    </row>
    <row r="198" spans="6:98" s="131" customFormat="1">
      <c r="F198" s="269"/>
      <c r="G198" s="269"/>
      <c r="H198" s="269"/>
      <c r="K198" s="270"/>
      <c r="N198" s="271"/>
      <c r="O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BL198" s="130"/>
      <c r="BM198" s="130"/>
      <c r="BN198" s="130"/>
      <c r="BO198" s="130"/>
      <c r="BP198" s="130"/>
      <c r="BQ198" s="130"/>
      <c r="BR198" s="130"/>
      <c r="BS198" s="130"/>
      <c r="BT198" s="130"/>
      <c r="BU198" s="130"/>
      <c r="BV198" s="130"/>
      <c r="BW198" s="130"/>
      <c r="BX198" s="130"/>
      <c r="BY198" s="130"/>
      <c r="BZ198" s="130"/>
      <c r="CA198" s="130"/>
      <c r="CB198" s="130"/>
      <c r="CC198" s="130"/>
      <c r="CD198" s="130"/>
      <c r="CE198" s="130"/>
      <c r="CF198" s="130"/>
      <c r="CG198" s="130"/>
      <c r="CH198" s="130"/>
      <c r="CI198" s="130"/>
      <c r="CJ198" s="130"/>
      <c r="CK198" s="130"/>
      <c r="CL198" s="130"/>
      <c r="CM198" s="130"/>
      <c r="CN198" s="130"/>
      <c r="CO198" s="130"/>
      <c r="CP198" s="130"/>
      <c r="CQ198" s="130"/>
      <c r="CR198" s="130"/>
      <c r="CS198" s="130"/>
      <c r="CT198" s="130"/>
    </row>
    <row r="199" spans="6:98" s="131" customFormat="1">
      <c r="F199" s="269"/>
      <c r="G199" s="269"/>
      <c r="H199" s="269"/>
      <c r="K199" s="270"/>
      <c r="N199" s="271"/>
      <c r="O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0"/>
      <c r="BK199" s="130"/>
      <c r="BL199" s="130"/>
      <c r="BM199" s="130"/>
      <c r="BN199" s="130"/>
      <c r="BO199" s="130"/>
      <c r="BP199" s="130"/>
      <c r="BQ199" s="130"/>
      <c r="BR199" s="130"/>
      <c r="BS199" s="130"/>
      <c r="BT199" s="130"/>
      <c r="BU199" s="130"/>
      <c r="BV199" s="130"/>
      <c r="BW199" s="130"/>
      <c r="BX199" s="130"/>
      <c r="BY199" s="130"/>
      <c r="BZ199" s="130"/>
      <c r="CA199" s="130"/>
      <c r="CB199" s="130"/>
      <c r="CC199" s="130"/>
      <c r="CD199" s="130"/>
      <c r="CE199" s="130"/>
      <c r="CF199" s="130"/>
      <c r="CG199" s="130"/>
      <c r="CH199" s="130"/>
      <c r="CI199" s="130"/>
      <c r="CJ199" s="130"/>
      <c r="CK199" s="130"/>
      <c r="CL199" s="130"/>
      <c r="CM199" s="130"/>
      <c r="CN199" s="130"/>
      <c r="CO199" s="130"/>
      <c r="CP199" s="130"/>
      <c r="CQ199" s="130"/>
      <c r="CR199" s="130"/>
      <c r="CS199" s="130"/>
      <c r="CT199" s="130"/>
    </row>
    <row r="200" spans="6:98" s="131" customFormat="1">
      <c r="F200" s="269"/>
      <c r="G200" s="269"/>
      <c r="H200" s="269"/>
      <c r="K200" s="270"/>
      <c r="N200" s="271"/>
      <c r="O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0"/>
      <c r="BK200" s="130"/>
      <c r="BL200" s="130"/>
      <c r="BM200" s="130"/>
      <c r="BN200" s="130"/>
      <c r="BO200" s="130"/>
      <c r="BP200" s="130"/>
      <c r="BQ200" s="130"/>
      <c r="BR200" s="130"/>
      <c r="BS200" s="130"/>
      <c r="BT200" s="130"/>
      <c r="BU200" s="130"/>
      <c r="BV200" s="130"/>
      <c r="BW200" s="130"/>
      <c r="BX200" s="130"/>
      <c r="BY200" s="130"/>
      <c r="BZ200" s="130"/>
      <c r="CA200" s="130"/>
      <c r="CB200" s="130"/>
      <c r="CC200" s="130"/>
      <c r="CD200" s="130"/>
      <c r="CE200" s="130"/>
      <c r="CF200" s="130"/>
      <c r="CG200" s="130"/>
      <c r="CH200" s="130"/>
      <c r="CI200" s="130"/>
      <c r="CJ200" s="130"/>
      <c r="CK200" s="130"/>
      <c r="CL200" s="130"/>
      <c r="CM200" s="130"/>
      <c r="CN200" s="130"/>
      <c r="CO200" s="130"/>
      <c r="CP200" s="130"/>
      <c r="CQ200" s="130"/>
      <c r="CR200" s="130"/>
      <c r="CS200" s="130"/>
      <c r="CT200" s="130"/>
    </row>
    <row r="201" spans="6:98" s="131" customFormat="1">
      <c r="F201" s="269"/>
      <c r="G201" s="269"/>
      <c r="H201" s="269"/>
      <c r="K201" s="270"/>
      <c r="N201" s="271"/>
      <c r="O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  <c r="BG201" s="130"/>
      <c r="BH201" s="130"/>
      <c r="BI201" s="130"/>
      <c r="BJ201" s="130"/>
      <c r="BK201" s="130"/>
      <c r="BL201" s="130"/>
      <c r="BM201" s="130"/>
      <c r="BN201" s="130"/>
      <c r="BO201" s="130"/>
      <c r="BP201" s="130"/>
      <c r="BQ201" s="130"/>
      <c r="BR201" s="130"/>
      <c r="BS201" s="130"/>
      <c r="BT201" s="130"/>
      <c r="BU201" s="130"/>
      <c r="BV201" s="130"/>
      <c r="BW201" s="130"/>
      <c r="BX201" s="130"/>
      <c r="BY201" s="130"/>
      <c r="BZ201" s="130"/>
      <c r="CA201" s="130"/>
      <c r="CB201" s="130"/>
      <c r="CC201" s="130"/>
      <c r="CD201" s="130"/>
      <c r="CE201" s="130"/>
      <c r="CF201" s="130"/>
      <c r="CG201" s="130"/>
      <c r="CH201" s="130"/>
      <c r="CI201" s="130"/>
      <c r="CJ201" s="130"/>
      <c r="CK201" s="130"/>
      <c r="CL201" s="130"/>
      <c r="CM201" s="130"/>
      <c r="CN201" s="130"/>
      <c r="CO201" s="130"/>
      <c r="CP201" s="130"/>
      <c r="CQ201" s="130"/>
      <c r="CR201" s="130"/>
      <c r="CS201" s="130"/>
      <c r="CT201" s="130"/>
    </row>
    <row r="202" spans="6:98" s="131" customFormat="1">
      <c r="F202" s="269"/>
      <c r="G202" s="269"/>
      <c r="H202" s="269"/>
      <c r="K202" s="270"/>
      <c r="N202" s="271"/>
      <c r="O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0"/>
      <c r="BK202" s="130"/>
      <c r="BL202" s="130"/>
      <c r="BM202" s="130"/>
      <c r="BN202" s="130"/>
      <c r="BO202" s="130"/>
      <c r="BP202" s="130"/>
      <c r="BQ202" s="130"/>
      <c r="BR202" s="130"/>
      <c r="BS202" s="130"/>
      <c r="BT202" s="130"/>
      <c r="BU202" s="130"/>
      <c r="BV202" s="130"/>
      <c r="BW202" s="130"/>
      <c r="BX202" s="130"/>
      <c r="BY202" s="130"/>
      <c r="BZ202" s="130"/>
      <c r="CA202" s="130"/>
      <c r="CB202" s="130"/>
      <c r="CC202" s="130"/>
      <c r="CD202" s="130"/>
      <c r="CE202" s="130"/>
      <c r="CF202" s="130"/>
      <c r="CG202" s="130"/>
      <c r="CH202" s="130"/>
      <c r="CI202" s="130"/>
      <c r="CJ202" s="130"/>
      <c r="CK202" s="130"/>
      <c r="CL202" s="130"/>
      <c r="CM202" s="130"/>
      <c r="CN202" s="130"/>
      <c r="CO202" s="130"/>
      <c r="CP202" s="130"/>
      <c r="CQ202" s="130"/>
      <c r="CR202" s="130"/>
      <c r="CS202" s="130"/>
      <c r="CT202" s="130"/>
    </row>
    <row r="203" spans="6:98" s="131" customFormat="1">
      <c r="F203" s="269"/>
      <c r="G203" s="269"/>
      <c r="H203" s="269"/>
      <c r="K203" s="270"/>
      <c r="N203" s="271"/>
      <c r="O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  <c r="BG203" s="130"/>
      <c r="BH203" s="130"/>
      <c r="BI203" s="130"/>
      <c r="BJ203" s="130"/>
      <c r="BK203" s="130"/>
      <c r="BL203" s="130"/>
      <c r="BM203" s="130"/>
      <c r="BN203" s="130"/>
      <c r="BO203" s="130"/>
      <c r="BP203" s="130"/>
      <c r="BQ203" s="130"/>
      <c r="BR203" s="130"/>
      <c r="BS203" s="130"/>
      <c r="BT203" s="130"/>
      <c r="BU203" s="130"/>
      <c r="BV203" s="130"/>
      <c r="BW203" s="130"/>
      <c r="BX203" s="130"/>
      <c r="BY203" s="130"/>
      <c r="BZ203" s="130"/>
      <c r="CA203" s="130"/>
      <c r="CB203" s="130"/>
      <c r="CC203" s="130"/>
      <c r="CD203" s="130"/>
      <c r="CE203" s="130"/>
      <c r="CF203" s="130"/>
      <c r="CG203" s="130"/>
      <c r="CH203" s="130"/>
      <c r="CI203" s="130"/>
      <c r="CJ203" s="130"/>
      <c r="CK203" s="130"/>
      <c r="CL203" s="130"/>
      <c r="CM203" s="130"/>
      <c r="CN203" s="130"/>
      <c r="CO203" s="130"/>
      <c r="CP203" s="130"/>
      <c r="CQ203" s="130"/>
      <c r="CR203" s="130"/>
      <c r="CS203" s="130"/>
      <c r="CT203" s="130"/>
    </row>
    <row r="204" spans="6:98" s="131" customFormat="1">
      <c r="F204" s="269"/>
      <c r="G204" s="269"/>
      <c r="H204" s="269"/>
      <c r="K204" s="270"/>
      <c r="N204" s="271"/>
      <c r="O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0"/>
      <c r="BQ204" s="130"/>
      <c r="BR204" s="130"/>
      <c r="BS204" s="130"/>
      <c r="BT204" s="130"/>
      <c r="BU204" s="130"/>
      <c r="BV204" s="130"/>
      <c r="BW204" s="130"/>
      <c r="BX204" s="130"/>
      <c r="BY204" s="130"/>
      <c r="BZ204" s="130"/>
      <c r="CA204" s="130"/>
      <c r="CB204" s="130"/>
      <c r="CC204" s="130"/>
      <c r="CD204" s="130"/>
      <c r="CE204" s="130"/>
      <c r="CF204" s="130"/>
      <c r="CG204" s="130"/>
      <c r="CH204" s="130"/>
      <c r="CI204" s="130"/>
      <c r="CJ204" s="130"/>
      <c r="CK204" s="130"/>
      <c r="CL204" s="130"/>
      <c r="CM204" s="130"/>
      <c r="CN204" s="130"/>
      <c r="CO204" s="130"/>
      <c r="CP204" s="130"/>
      <c r="CQ204" s="130"/>
      <c r="CR204" s="130"/>
      <c r="CS204" s="130"/>
      <c r="CT204" s="130"/>
    </row>
    <row r="205" spans="6:98" s="131" customFormat="1">
      <c r="F205" s="269"/>
      <c r="G205" s="269"/>
      <c r="H205" s="269"/>
      <c r="K205" s="270"/>
      <c r="N205" s="271"/>
      <c r="O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0"/>
      <c r="BK205" s="130"/>
      <c r="BL205" s="130"/>
      <c r="BM205" s="130"/>
      <c r="BN205" s="130"/>
      <c r="BO205" s="130"/>
      <c r="BP205" s="130"/>
      <c r="BQ205" s="130"/>
      <c r="BR205" s="130"/>
      <c r="BS205" s="130"/>
      <c r="BT205" s="130"/>
      <c r="BU205" s="130"/>
      <c r="BV205" s="130"/>
      <c r="BW205" s="130"/>
      <c r="BX205" s="130"/>
      <c r="BY205" s="130"/>
      <c r="BZ205" s="130"/>
      <c r="CA205" s="130"/>
      <c r="CB205" s="130"/>
      <c r="CC205" s="130"/>
      <c r="CD205" s="130"/>
      <c r="CE205" s="130"/>
      <c r="CF205" s="130"/>
      <c r="CG205" s="130"/>
      <c r="CH205" s="130"/>
      <c r="CI205" s="130"/>
      <c r="CJ205" s="130"/>
      <c r="CK205" s="130"/>
      <c r="CL205" s="130"/>
      <c r="CM205" s="130"/>
      <c r="CN205" s="130"/>
      <c r="CO205" s="130"/>
      <c r="CP205" s="130"/>
      <c r="CQ205" s="130"/>
      <c r="CR205" s="130"/>
      <c r="CS205" s="130"/>
      <c r="CT205" s="130"/>
    </row>
    <row r="206" spans="6:98" s="131" customFormat="1">
      <c r="F206" s="269"/>
      <c r="G206" s="269"/>
      <c r="H206" s="269"/>
      <c r="K206" s="270"/>
      <c r="N206" s="271"/>
      <c r="O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0"/>
      <c r="BK206" s="130"/>
      <c r="BL206" s="130"/>
      <c r="BM206" s="130"/>
      <c r="BN206" s="130"/>
      <c r="BO206" s="130"/>
      <c r="BP206" s="130"/>
      <c r="BQ206" s="130"/>
      <c r="BR206" s="130"/>
      <c r="BS206" s="130"/>
      <c r="BT206" s="130"/>
      <c r="BU206" s="130"/>
      <c r="BV206" s="130"/>
      <c r="BW206" s="130"/>
      <c r="BX206" s="130"/>
      <c r="BY206" s="130"/>
      <c r="BZ206" s="130"/>
      <c r="CA206" s="130"/>
      <c r="CB206" s="130"/>
      <c r="CC206" s="130"/>
      <c r="CD206" s="130"/>
      <c r="CE206" s="130"/>
      <c r="CF206" s="130"/>
      <c r="CG206" s="130"/>
      <c r="CH206" s="130"/>
      <c r="CI206" s="130"/>
      <c r="CJ206" s="130"/>
      <c r="CK206" s="130"/>
      <c r="CL206" s="130"/>
      <c r="CM206" s="130"/>
      <c r="CN206" s="130"/>
      <c r="CO206" s="130"/>
      <c r="CP206" s="130"/>
      <c r="CQ206" s="130"/>
      <c r="CR206" s="130"/>
      <c r="CS206" s="130"/>
      <c r="CT206" s="130"/>
    </row>
    <row r="207" spans="6:98" s="131" customFormat="1">
      <c r="F207" s="269"/>
      <c r="G207" s="269"/>
      <c r="H207" s="269"/>
      <c r="K207" s="270"/>
      <c r="N207" s="271"/>
      <c r="O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130"/>
      <c r="BH207" s="130"/>
      <c r="BI207" s="130"/>
      <c r="BJ207" s="130"/>
      <c r="BK207" s="130"/>
      <c r="BL207" s="130"/>
      <c r="BM207" s="130"/>
      <c r="BN207" s="130"/>
      <c r="BO207" s="130"/>
      <c r="BP207" s="130"/>
      <c r="BQ207" s="130"/>
      <c r="BR207" s="130"/>
      <c r="BS207" s="130"/>
      <c r="BT207" s="130"/>
      <c r="BU207" s="130"/>
      <c r="BV207" s="130"/>
      <c r="BW207" s="130"/>
      <c r="BX207" s="130"/>
      <c r="BY207" s="130"/>
      <c r="BZ207" s="130"/>
      <c r="CA207" s="130"/>
      <c r="CB207" s="130"/>
      <c r="CC207" s="130"/>
      <c r="CD207" s="130"/>
      <c r="CE207" s="130"/>
      <c r="CF207" s="130"/>
      <c r="CG207" s="130"/>
      <c r="CH207" s="130"/>
      <c r="CI207" s="130"/>
      <c r="CJ207" s="130"/>
      <c r="CK207" s="130"/>
      <c r="CL207" s="130"/>
      <c r="CM207" s="130"/>
      <c r="CN207" s="130"/>
      <c r="CO207" s="130"/>
      <c r="CP207" s="130"/>
      <c r="CQ207" s="130"/>
      <c r="CR207" s="130"/>
      <c r="CS207" s="130"/>
      <c r="CT207" s="130"/>
    </row>
    <row r="208" spans="6:98" s="131" customFormat="1">
      <c r="F208" s="269"/>
      <c r="G208" s="269"/>
      <c r="H208" s="269"/>
      <c r="K208" s="270"/>
      <c r="N208" s="271"/>
      <c r="O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0"/>
      <c r="BN208" s="130"/>
      <c r="BO208" s="130"/>
      <c r="BP208" s="130"/>
      <c r="BQ208" s="130"/>
      <c r="BR208" s="130"/>
      <c r="BS208" s="130"/>
      <c r="BT208" s="130"/>
      <c r="BU208" s="130"/>
      <c r="BV208" s="130"/>
      <c r="BW208" s="130"/>
      <c r="BX208" s="130"/>
      <c r="BY208" s="130"/>
      <c r="BZ208" s="130"/>
      <c r="CA208" s="130"/>
      <c r="CB208" s="130"/>
      <c r="CC208" s="130"/>
      <c r="CD208" s="130"/>
      <c r="CE208" s="130"/>
      <c r="CF208" s="130"/>
      <c r="CG208" s="130"/>
      <c r="CH208" s="130"/>
      <c r="CI208" s="130"/>
      <c r="CJ208" s="130"/>
      <c r="CK208" s="130"/>
      <c r="CL208" s="130"/>
      <c r="CM208" s="130"/>
      <c r="CN208" s="130"/>
      <c r="CO208" s="130"/>
      <c r="CP208" s="130"/>
      <c r="CQ208" s="130"/>
      <c r="CR208" s="130"/>
      <c r="CS208" s="130"/>
      <c r="CT208" s="130"/>
    </row>
    <row r="209" spans="6:98" s="131" customFormat="1">
      <c r="F209" s="269"/>
      <c r="G209" s="269"/>
      <c r="H209" s="269"/>
      <c r="K209" s="270"/>
      <c r="N209" s="271"/>
      <c r="O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  <c r="BP209" s="130"/>
      <c r="BQ209" s="130"/>
      <c r="BR209" s="130"/>
      <c r="BS209" s="130"/>
      <c r="BT209" s="130"/>
      <c r="BU209" s="130"/>
      <c r="BV209" s="130"/>
      <c r="BW209" s="130"/>
      <c r="BX209" s="130"/>
      <c r="BY209" s="130"/>
      <c r="BZ209" s="130"/>
      <c r="CA209" s="130"/>
      <c r="CB209" s="130"/>
      <c r="CC209" s="130"/>
      <c r="CD209" s="130"/>
      <c r="CE209" s="130"/>
      <c r="CF209" s="130"/>
      <c r="CG209" s="130"/>
      <c r="CH209" s="130"/>
      <c r="CI209" s="130"/>
      <c r="CJ209" s="130"/>
      <c r="CK209" s="130"/>
      <c r="CL209" s="130"/>
      <c r="CM209" s="130"/>
      <c r="CN209" s="130"/>
      <c r="CO209" s="130"/>
      <c r="CP209" s="130"/>
      <c r="CQ209" s="130"/>
      <c r="CR209" s="130"/>
      <c r="CS209" s="130"/>
      <c r="CT209" s="130"/>
    </row>
    <row r="210" spans="6:98" s="131" customFormat="1">
      <c r="F210" s="269"/>
      <c r="G210" s="269"/>
      <c r="H210" s="269"/>
      <c r="K210" s="270"/>
      <c r="N210" s="271"/>
      <c r="O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  <c r="BG210" s="130"/>
      <c r="BH210" s="130"/>
      <c r="BI210" s="130"/>
      <c r="BJ210" s="130"/>
      <c r="BK210" s="130"/>
      <c r="BL210" s="130"/>
      <c r="BM210" s="130"/>
      <c r="BN210" s="130"/>
      <c r="BO210" s="130"/>
      <c r="BP210" s="130"/>
      <c r="BQ210" s="130"/>
      <c r="BR210" s="130"/>
      <c r="BS210" s="130"/>
      <c r="BT210" s="130"/>
      <c r="BU210" s="130"/>
      <c r="BV210" s="130"/>
      <c r="BW210" s="130"/>
      <c r="BX210" s="130"/>
      <c r="BY210" s="130"/>
      <c r="BZ210" s="130"/>
      <c r="CA210" s="130"/>
      <c r="CB210" s="130"/>
      <c r="CC210" s="130"/>
      <c r="CD210" s="130"/>
      <c r="CE210" s="130"/>
      <c r="CF210" s="130"/>
      <c r="CG210" s="130"/>
      <c r="CH210" s="130"/>
      <c r="CI210" s="130"/>
      <c r="CJ210" s="130"/>
      <c r="CK210" s="130"/>
      <c r="CL210" s="130"/>
      <c r="CM210" s="130"/>
      <c r="CN210" s="130"/>
      <c r="CO210" s="130"/>
      <c r="CP210" s="130"/>
      <c r="CQ210" s="130"/>
      <c r="CR210" s="130"/>
      <c r="CS210" s="130"/>
      <c r="CT210" s="130"/>
    </row>
    <row r="211" spans="6:98" s="131" customFormat="1">
      <c r="F211" s="269"/>
      <c r="G211" s="269"/>
      <c r="H211" s="269"/>
      <c r="K211" s="270"/>
      <c r="N211" s="271"/>
      <c r="O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  <c r="BG211" s="130"/>
      <c r="BH211" s="130"/>
      <c r="BI211" s="130"/>
      <c r="BJ211" s="130"/>
      <c r="BK211" s="130"/>
      <c r="BL211" s="130"/>
      <c r="BM211" s="130"/>
      <c r="BN211" s="130"/>
      <c r="BO211" s="130"/>
      <c r="BP211" s="130"/>
      <c r="BQ211" s="130"/>
      <c r="BR211" s="130"/>
      <c r="BS211" s="130"/>
      <c r="BT211" s="130"/>
      <c r="BU211" s="130"/>
      <c r="BV211" s="130"/>
      <c r="BW211" s="130"/>
      <c r="BX211" s="130"/>
      <c r="BY211" s="130"/>
      <c r="BZ211" s="130"/>
      <c r="CA211" s="130"/>
      <c r="CB211" s="130"/>
      <c r="CC211" s="130"/>
      <c r="CD211" s="130"/>
      <c r="CE211" s="130"/>
      <c r="CF211" s="130"/>
      <c r="CG211" s="130"/>
      <c r="CH211" s="130"/>
      <c r="CI211" s="130"/>
      <c r="CJ211" s="130"/>
      <c r="CK211" s="130"/>
      <c r="CL211" s="130"/>
      <c r="CM211" s="130"/>
      <c r="CN211" s="130"/>
      <c r="CO211" s="130"/>
      <c r="CP211" s="130"/>
      <c r="CQ211" s="130"/>
      <c r="CR211" s="130"/>
      <c r="CS211" s="130"/>
      <c r="CT211" s="130"/>
    </row>
    <row r="212" spans="6:98" s="131" customFormat="1">
      <c r="F212" s="269"/>
      <c r="G212" s="269"/>
      <c r="H212" s="269"/>
      <c r="K212" s="270"/>
      <c r="N212" s="271"/>
      <c r="O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130"/>
      <c r="BP212" s="130"/>
      <c r="BQ212" s="130"/>
      <c r="BR212" s="130"/>
      <c r="BS212" s="130"/>
      <c r="BT212" s="130"/>
      <c r="BU212" s="130"/>
      <c r="BV212" s="130"/>
      <c r="BW212" s="130"/>
      <c r="BX212" s="130"/>
      <c r="BY212" s="130"/>
      <c r="BZ212" s="130"/>
      <c r="CA212" s="130"/>
      <c r="CB212" s="130"/>
      <c r="CC212" s="130"/>
      <c r="CD212" s="130"/>
      <c r="CE212" s="130"/>
      <c r="CF212" s="130"/>
      <c r="CG212" s="130"/>
      <c r="CH212" s="130"/>
      <c r="CI212" s="130"/>
      <c r="CJ212" s="130"/>
      <c r="CK212" s="130"/>
      <c r="CL212" s="130"/>
      <c r="CM212" s="130"/>
      <c r="CN212" s="130"/>
      <c r="CO212" s="130"/>
      <c r="CP212" s="130"/>
      <c r="CQ212" s="130"/>
      <c r="CR212" s="130"/>
      <c r="CS212" s="130"/>
      <c r="CT212" s="130"/>
    </row>
    <row r="213" spans="6:98"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  <c r="CO213" s="132"/>
      <c r="CP213" s="132"/>
      <c r="CQ213" s="132"/>
      <c r="CR213" s="132"/>
      <c r="CS213" s="132"/>
      <c r="CT213" s="132"/>
    </row>
    <row r="214" spans="6:98"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2"/>
      <c r="CP214" s="132"/>
      <c r="CQ214" s="132"/>
      <c r="CR214" s="132"/>
      <c r="CS214" s="132"/>
      <c r="CT214" s="132"/>
    </row>
    <row r="215" spans="6:98"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2"/>
      <c r="CP215" s="132"/>
      <c r="CQ215" s="132"/>
      <c r="CR215" s="132"/>
      <c r="CS215" s="132"/>
      <c r="CT215" s="132"/>
    </row>
    <row r="216" spans="6:98"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  <c r="CO216" s="132"/>
      <c r="CP216" s="132"/>
      <c r="CQ216" s="132"/>
      <c r="CR216" s="132"/>
      <c r="CS216" s="132"/>
      <c r="CT216" s="132"/>
    </row>
    <row r="217" spans="6:98"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  <c r="CO217" s="132"/>
      <c r="CP217" s="132"/>
      <c r="CQ217" s="132"/>
      <c r="CR217" s="132"/>
      <c r="CS217" s="132"/>
      <c r="CT217" s="132"/>
    </row>
    <row r="218" spans="6:98"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  <c r="CO218" s="132"/>
      <c r="CP218" s="132"/>
      <c r="CQ218" s="132"/>
      <c r="CR218" s="132"/>
      <c r="CS218" s="132"/>
      <c r="CT218" s="132"/>
    </row>
    <row r="219" spans="6:98"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  <c r="CO219" s="132"/>
      <c r="CP219" s="132"/>
      <c r="CQ219" s="132"/>
      <c r="CR219" s="132"/>
      <c r="CS219" s="132"/>
      <c r="CT219" s="132"/>
    </row>
    <row r="220" spans="6:98"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  <c r="CO220" s="132"/>
      <c r="CP220" s="132"/>
      <c r="CQ220" s="132"/>
      <c r="CR220" s="132"/>
      <c r="CS220" s="132"/>
      <c r="CT220" s="132"/>
    </row>
    <row r="221" spans="6:98"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  <c r="CO221" s="132"/>
      <c r="CP221" s="132"/>
      <c r="CQ221" s="132"/>
      <c r="CR221" s="132"/>
      <c r="CS221" s="132"/>
      <c r="CT221" s="132"/>
    </row>
    <row r="222" spans="6:98"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  <c r="CO222" s="132"/>
      <c r="CP222" s="132"/>
      <c r="CQ222" s="132"/>
      <c r="CR222" s="132"/>
      <c r="CS222" s="132"/>
      <c r="CT222" s="132"/>
    </row>
    <row r="223" spans="6:98"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  <c r="CO223" s="132"/>
      <c r="CP223" s="132"/>
      <c r="CQ223" s="132"/>
      <c r="CR223" s="132"/>
      <c r="CS223" s="132"/>
      <c r="CT223" s="132"/>
    </row>
    <row r="224" spans="6:98"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  <c r="CO224" s="132"/>
      <c r="CP224" s="132"/>
      <c r="CQ224" s="132"/>
      <c r="CR224" s="132"/>
      <c r="CS224" s="132"/>
      <c r="CT224" s="132"/>
    </row>
    <row r="225" spans="17:98"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2"/>
      <c r="BZ225" s="132"/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  <c r="CM225" s="132"/>
      <c r="CN225" s="132"/>
      <c r="CO225" s="132"/>
      <c r="CP225" s="132"/>
      <c r="CQ225" s="132"/>
      <c r="CR225" s="132"/>
      <c r="CS225" s="132"/>
      <c r="CT225" s="132"/>
    </row>
    <row r="226" spans="17:98"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  <c r="CO226" s="132"/>
      <c r="CP226" s="132"/>
      <c r="CQ226" s="132"/>
      <c r="CR226" s="132"/>
      <c r="CS226" s="132"/>
      <c r="CT226" s="132"/>
    </row>
    <row r="227" spans="17:98"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  <c r="BT227" s="132"/>
      <c r="BU227" s="132"/>
      <c r="BV227" s="132"/>
      <c r="BW227" s="132"/>
      <c r="BX227" s="132"/>
      <c r="BY227" s="132"/>
      <c r="BZ227" s="132"/>
      <c r="CA227" s="132"/>
      <c r="CB227" s="132"/>
      <c r="CC227" s="132"/>
      <c r="CD227" s="132"/>
      <c r="CE227" s="132"/>
      <c r="CF227" s="132"/>
      <c r="CG227" s="132"/>
      <c r="CH227" s="132"/>
      <c r="CI227" s="132"/>
      <c r="CJ227" s="132"/>
      <c r="CK227" s="132"/>
      <c r="CL227" s="132"/>
      <c r="CM227" s="132"/>
      <c r="CN227" s="132"/>
      <c r="CO227" s="132"/>
      <c r="CP227" s="132"/>
      <c r="CQ227" s="132"/>
      <c r="CR227" s="132"/>
      <c r="CS227" s="132"/>
      <c r="CT227" s="132"/>
    </row>
    <row r="228" spans="17:98"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  <c r="BV228" s="132"/>
      <c r="BW228" s="132"/>
      <c r="BX228" s="132"/>
      <c r="BY228" s="132"/>
      <c r="BZ228" s="132"/>
      <c r="CA228" s="132"/>
      <c r="CB228" s="132"/>
      <c r="CC228" s="132"/>
      <c r="CD228" s="132"/>
      <c r="CE228" s="132"/>
      <c r="CF228" s="132"/>
      <c r="CG228" s="132"/>
      <c r="CH228" s="132"/>
      <c r="CI228" s="132"/>
      <c r="CJ228" s="132"/>
      <c r="CK228" s="132"/>
      <c r="CL228" s="132"/>
      <c r="CM228" s="132"/>
      <c r="CN228" s="132"/>
      <c r="CO228" s="132"/>
      <c r="CP228" s="132"/>
      <c r="CQ228" s="132"/>
      <c r="CR228" s="132"/>
      <c r="CS228" s="132"/>
      <c r="CT228" s="132"/>
    </row>
    <row r="229" spans="17:98"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2"/>
      <c r="BZ229" s="132"/>
      <c r="CA229" s="132"/>
      <c r="CB229" s="132"/>
      <c r="CC229" s="132"/>
      <c r="CD229" s="132"/>
      <c r="CE229" s="132"/>
      <c r="CF229" s="132"/>
      <c r="CG229" s="132"/>
      <c r="CH229" s="132"/>
      <c r="CI229" s="132"/>
      <c r="CJ229" s="132"/>
      <c r="CK229" s="132"/>
      <c r="CL229" s="132"/>
      <c r="CM229" s="132"/>
      <c r="CN229" s="132"/>
      <c r="CO229" s="132"/>
      <c r="CP229" s="132"/>
      <c r="CQ229" s="132"/>
      <c r="CR229" s="132"/>
      <c r="CS229" s="132"/>
      <c r="CT229" s="132"/>
    </row>
    <row r="230" spans="17:98"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  <c r="CO230" s="132"/>
      <c r="CP230" s="132"/>
      <c r="CQ230" s="132"/>
      <c r="CR230" s="132"/>
      <c r="CS230" s="132"/>
      <c r="CT230" s="132"/>
    </row>
    <row r="231" spans="17:98"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  <c r="CM231" s="132"/>
      <c r="CN231" s="132"/>
      <c r="CO231" s="132"/>
      <c r="CP231" s="132"/>
      <c r="CQ231" s="132"/>
      <c r="CR231" s="132"/>
      <c r="CS231" s="132"/>
      <c r="CT231" s="132"/>
    </row>
    <row r="232" spans="17:98"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2"/>
      <c r="BZ232" s="132"/>
      <c r="CA232" s="132"/>
      <c r="CB232" s="132"/>
      <c r="CC232" s="132"/>
      <c r="CD232" s="132"/>
      <c r="CE232" s="132"/>
      <c r="CF232" s="132"/>
      <c r="CG232" s="132"/>
      <c r="CH232" s="132"/>
      <c r="CI232" s="132"/>
      <c r="CJ232" s="132"/>
      <c r="CK232" s="132"/>
      <c r="CL232" s="132"/>
      <c r="CM232" s="132"/>
      <c r="CN232" s="132"/>
      <c r="CO232" s="132"/>
      <c r="CP232" s="132"/>
      <c r="CQ232" s="132"/>
      <c r="CR232" s="132"/>
      <c r="CS232" s="132"/>
      <c r="CT232" s="132"/>
    </row>
    <row r="233" spans="17:98"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  <c r="BV233" s="132"/>
      <c r="BW233" s="132"/>
      <c r="BX233" s="132"/>
      <c r="BY233" s="132"/>
      <c r="BZ233" s="132"/>
      <c r="CA233" s="132"/>
      <c r="CB233" s="132"/>
      <c r="CC233" s="132"/>
      <c r="CD233" s="132"/>
      <c r="CE233" s="132"/>
      <c r="CF233" s="132"/>
      <c r="CG233" s="132"/>
      <c r="CH233" s="132"/>
      <c r="CI233" s="132"/>
      <c r="CJ233" s="132"/>
      <c r="CK233" s="132"/>
      <c r="CL233" s="132"/>
      <c r="CM233" s="132"/>
      <c r="CN233" s="132"/>
      <c r="CO233" s="132"/>
      <c r="CP233" s="132"/>
      <c r="CQ233" s="132"/>
      <c r="CR233" s="132"/>
      <c r="CS233" s="132"/>
      <c r="CT233" s="132"/>
    </row>
    <row r="234" spans="17:98"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  <c r="BT234" s="132"/>
      <c r="BU234" s="132"/>
      <c r="BV234" s="132"/>
      <c r="BW234" s="132"/>
      <c r="BX234" s="132"/>
      <c r="BY234" s="132"/>
      <c r="BZ234" s="132"/>
      <c r="CA234" s="132"/>
      <c r="CB234" s="132"/>
      <c r="CC234" s="132"/>
      <c r="CD234" s="132"/>
      <c r="CE234" s="132"/>
      <c r="CF234" s="132"/>
      <c r="CG234" s="132"/>
      <c r="CH234" s="132"/>
      <c r="CI234" s="132"/>
      <c r="CJ234" s="132"/>
      <c r="CK234" s="132"/>
      <c r="CL234" s="132"/>
      <c r="CM234" s="132"/>
      <c r="CN234" s="132"/>
      <c r="CO234" s="132"/>
      <c r="CP234" s="132"/>
      <c r="CQ234" s="132"/>
      <c r="CR234" s="132"/>
      <c r="CS234" s="132"/>
      <c r="CT234" s="132"/>
    </row>
    <row r="235" spans="17:98"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32"/>
      <c r="BZ235" s="132"/>
      <c r="CA235" s="132"/>
      <c r="CB235" s="132"/>
      <c r="CC235" s="132"/>
      <c r="CD235" s="132"/>
      <c r="CE235" s="132"/>
      <c r="CF235" s="132"/>
      <c r="CG235" s="132"/>
      <c r="CH235" s="132"/>
      <c r="CI235" s="132"/>
      <c r="CJ235" s="132"/>
      <c r="CK235" s="132"/>
      <c r="CL235" s="132"/>
      <c r="CM235" s="132"/>
      <c r="CN235" s="132"/>
      <c r="CO235" s="132"/>
      <c r="CP235" s="132"/>
      <c r="CQ235" s="132"/>
      <c r="CR235" s="132"/>
      <c r="CS235" s="132"/>
      <c r="CT235" s="132"/>
    </row>
    <row r="236" spans="17:98"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  <c r="BQ236" s="132"/>
      <c r="BR236" s="132"/>
      <c r="BS236" s="132"/>
      <c r="BT236" s="132"/>
      <c r="BU236" s="132"/>
      <c r="BV236" s="132"/>
      <c r="BW236" s="132"/>
      <c r="BX236" s="132"/>
      <c r="BY236" s="132"/>
      <c r="BZ236" s="132"/>
      <c r="CA236" s="132"/>
      <c r="CB236" s="132"/>
      <c r="CC236" s="132"/>
      <c r="CD236" s="132"/>
      <c r="CE236" s="132"/>
      <c r="CF236" s="132"/>
      <c r="CG236" s="132"/>
      <c r="CH236" s="132"/>
      <c r="CI236" s="132"/>
      <c r="CJ236" s="132"/>
      <c r="CK236" s="132"/>
      <c r="CL236" s="132"/>
      <c r="CM236" s="132"/>
      <c r="CN236" s="132"/>
      <c r="CO236" s="132"/>
      <c r="CP236" s="132"/>
      <c r="CQ236" s="132"/>
      <c r="CR236" s="132"/>
      <c r="CS236" s="132"/>
      <c r="CT236" s="132"/>
    </row>
    <row r="237" spans="17:98"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  <c r="BQ237" s="132"/>
      <c r="BR237" s="132"/>
      <c r="BS237" s="132"/>
      <c r="BT237" s="132"/>
      <c r="BU237" s="132"/>
      <c r="BV237" s="132"/>
      <c r="BW237" s="132"/>
      <c r="BX237" s="132"/>
      <c r="BY237" s="132"/>
      <c r="BZ237" s="132"/>
      <c r="CA237" s="132"/>
      <c r="CB237" s="132"/>
      <c r="CC237" s="132"/>
      <c r="CD237" s="132"/>
      <c r="CE237" s="132"/>
      <c r="CF237" s="132"/>
      <c r="CG237" s="132"/>
      <c r="CH237" s="132"/>
      <c r="CI237" s="132"/>
      <c r="CJ237" s="132"/>
      <c r="CK237" s="132"/>
      <c r="CL237" s="132"/>
      <c r="CM237" s="132"/>
      <c r="CN237" s="132"/>
      <c r="CO237" s="132"/>
      <c r="CP237" s="132"/>
      <c r="CQ237" s="132"/>
      <c r="CR237" s="132"/>
      <c r="CS237" s="132"/>
      <c r="CT237" s="132"/>
    </row>
    <row r="238" spans="17:98"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2"/>
      <c r="BV238" s="132"/>
      <c r="BW238" s="132"/>
      <c r="BX238" s="132"/>
      <c r="BY238" s="132"/>
      <c r="BZ238" s="132"/>
      <c r="CA238" s="132"/>
      <c r="CB238" s="132"/>
      <c r="CC238" s="132"/>
      <c r="CD238" s="132"/>
      <c r="CE238" s="132"/>
      <c r="CF238" s="132"/>
      <c r="CG238" s="132"/>
      <c r="CH238" s="132"/>
      <c r="CI238" s="132"/>
      <c r="CJ238" s="132"/>
      <c r="CK238" s="132"/>
      <c r="CL238" s="132"/>
      <c r="CM238" s="132"/>
      <c r="CN238" s="132"/>
      <c r="CO238" s="132"/>
      <c r="CP238" s="132"/>
      <c r="CQ238" s="132"/>
      <c r="CR238" s="132"/>
      <c r="CS238" s="132"/>
      <c r="CT238" s="132"/>
    </row>
    <row r="239" spans="17:98"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132"/>
      <c r="BZ239" s="132"/>
      <c r="CA239" s="132"/>
      <c r="CB239" s="132"/>
      <c r="CC239" s="132"/>
      <c r="CD239" s="132"/>
      <c r="CE239" s="132"/>
      <c r="CF239" s="132"/>
      <c r="CG239" s="132"/>
      <c r="CH239" s="132"/>
      <c r="CI239" s="132"/>
      <c r="CJ239" s="132"/>
      <c r="CK239" s="132"/>
      <c r="CL239" s="132"/>
      <c r="CM239" s="132"/>
      <c r="CN239" s="132"/>
      <c r="CO239" s="132"/>
      <c r="CP239" s="132"/>
      <c r="CQ239" s="132"/>
      <c r="CR239" s="132"/>
      <c r="CS239" s="132"/>
      <c r="CT239" s="132"/>
    </row>
    <row r="240" spans="17:98"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  <c r="BT240" s="132"/>
      <c r="BU240" s="132"/>
      <c r="BV240" s="132"/>
      <c r="BW240" s="132"/>
      <c r="BX240" s="132"/>
      <c r="BY240" s="132"/>
      <c r="BZ240" s="132"/>
      <c r="CA240" s="132"/>
      <c r="CB240" s="132"/>
      <c r="CC240" s="132"/>
      <c r="CD240" s="132"/>
      <c r="CE240" s="132"/>
      <c r="CF240" s="132"/>
      <c r="CG240" s="132"/>
      <c r="CH240" s="132"/>
      <c r="CI240" s="132"/>
      <c r="CJ240" s="132"/>
      <c r="CK240" s="132"/>
      <c r="CL240" s="132"/>
      <c r="CM240" s="132"/>
      <c r="CN240" s="132"/>
      <c r="CO240" s="132"/>
      <c r="CP240" s="132"/>
      <c r="CQ240" s="132"/>
      <c r="CR240" s="132"/>
      <c r="CS240" s="132"/>
      <c r="CT240" s="132"/>
    </row>
    <row r="241" spans="17:98"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2"/>
      <c r="AY241" s="132"/>
      <c r="AZ241" s="132"/>
      <c r="BA241" s="132"/>
      <c r="BB241" s="132"/>
      <c r="BC241" s="132"/>
      <c r="BD241" s="132"/>
      <c r="BE241" s="132"/>
      <c r="BF241" s="132"/>
      <c r="BG241" s="132"/>
      <c r="BH241" s="132"/>
      <c r="BI241" s="132"/>
      <c r="BJ241" s="132"/>
      <c r="BK241" s="132"/>
      <c r="BL241" s="132"/>
      <c r="BM241" s="132"/>
      <c r="BN241" s="132"/>
      <c r="BO241" s="132"/>
      <c r="BP241" s="132"/>
      <c r="BQ241" s="132"/>
      <c r="BR241" s="132"/>
      <c r="BS241" s="132"/>
      <c r="BT241" s="132"/>
      <c r="BU241" s="132"/>
      <c r="BV241" s="132"/>
      <c r="BW241" s="132"/>
      <c r="BX241" s="132"/>
      <c r="BY241" s="132"/>
      <c r="BZ241" s="132"/>
      <c r="CA241" s="132"/>
      <c r="CB241" s="132"/>
      <c r="CC241" s="132"/>
      <c r="CD241" s="132"/>
      <c r="CE241" s="132"/>
      <c r="CF241" s="132"/>
      <c r="CG241" s="132"/>
      <c r="CH241" s="132"/>
      <c r="CI241" s="132"/>
      <c r="CJ241" s="132"/>
      <c r="CK241" s="132"/>
      <c r="CL241" s="132"/>
      <c r="CM241" s="132"/>
      <c r="CN241" s="132"/>
      <c r="CO241" s="132"/>
      <c r="CP241" s="132"/>
      <c r="CQ241" s="132"/>
      <c r="CR241" s="132"/>
      <c r="CS241" s="132"/>
      <c r="CT241" s="132"/>
    </row>
    <row r="242" spans="17:98"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32"/>
      <c r="BZ242" s="132"/>
      <c r="CA242" s="132"/>
      <c r="CB242" s="132"/>
      <c r="CC242" s="132"/>
      <c r="CD242" s="132"/>
      <c r="CE242" s="132"/>
      <c r="CF242" s="132"/>
      <c r="CG242" s="132"/>
      <c r="CH242" s="132"/>
      <c r="CI242" s="132"/>
      <c r="CJ242" s="132"/>
      <c r="CK242" s="132"/>
      <c r="CL242" s="132"/>
      <c r="CM242" s="132"/>
      <c r="CN242" s="132"/>
      <c r="CO242" s="132"/>
      <c r="CP242" s="132"/>
      <c r="CQ242" s="132"/>
      <c r="CR242" s="132"/>
      <c r="CS242" s="132"/>
      <c r="CT242" s="132"/>
    </row>
    <row r="243" spans="17:98"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  <c r="BQ243" s="132"/>
      <c r="BR243" s="132"/>
      <c r="BS243" s="132"/>
      <c r="BT243" s="132"/>
      <c r="BU243" s="132"/>
      <c r="BV243" s="132"/>
      <c r="BW243" s="132"/>
      <c r="BX243" s="132"/>
      <c r="BY243" s="132"/>
      <c r="BZ243" s="132"/>
      <c r="CA243" s="132"/>
      <c r="CB243" s="132"/>
      <c r="CC243" s="132"/>
      <c r="CD243" s="132"/>
      <c r="CE243" s="132"/>
      <c r="CF243" s="132"/>
      <c r="CG243" s="132"/>
      <c r="CH243" s="132"/>
      <c r="CI243" s="132"/>
      <c r="CJ243" s="132"/>
      <c r="CK243" s="132"/>
      <c r="CL243" s="132"/>
      <c r="CM243" s="132"/>
      <c r="CN243" s="132"/>
      <c r="CO243" s="132"/>
      <c r="CP243" s="132"/>
      <c r="CQ243" s="132"/>
      <c r="CR243" s="132"/>
      <c r="CS243" s="132"/>
      <c r="CT243" s="132"/>
    </row>
    <row r="244" spans="17:98"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2"/>
      <c r="AP244" s="132"/>
      <c r="AQ244" s="132"/>
      <c r="AR244" s="132"/>
      <c r="AS244" s="132"/>
      <c r="AT244" s="132"/>
      <c r="AU244" s="132"/>
      <c r="AV244" s="132"/>
      <c r="AW244" s="132"/>
      <c r="AX244" s="132"/>
      <c r="AY244" s="132"/>
      <c r="AZ244" s="132"/>
      <c r="BA244" s="132"/>
      <c r="BB244" s="132"/>
      <c r="BC244" s="132"/>
      <c r="BD244" s="132"/>
      <c r="BE244" s="132"/>
      <c r="BF244" s="132"/>
      <c r="BG244" s="132"/>
      <c r="BH244" s="132"/>
      <c r="BI244" s="132"/>
      <c r="BJ244" s="132"/>
      <c r="BK244" s="132"/>
      <c r="BL244" s="132"/>
      <c r="BM244" s="132"/>
      <c r="BN244" s="132"/>
      <c r="BO244" s="132"/>
      <c r="BP244" s="132"/>
      <c r="BQ244" s="132"/>
      <c r="BR244" s="132"/>
      <c r="BS244" s="132"/>
      <c r="BT244" s="132"/>
      <c r="BU244" s="132"/>
      <c r="BV244" s="132"/>
      <c r="BW244" s="132"/>
      <c r="BX244" s="132"/>
      <c r="BY244" s="132"/>
      <c r="BZ244" s="132"/>
      <c r="CA244" s="132"/>
      <c r="CB244" s="132"/>
      <c r="CC244" s="132"/>
      <c r="CD244" s="132"/>
      <c r="CE244" s="132"/>
      <c r="CF244" s="132"/>
      <c r="CG244" s="132"/>
      <c r="CH244" s="132"/>
      <c r="CI244" s="132"/>
      <c r="CJ244" s="132"/>
      <c r="CK244" s="132"/>
      <c r="CL244" s="132"/>
      <c r="CM244" s="132"/>
      <c r="CN244" s="132"/>
      <c r="CO244" s="132"/>
      <c r="CP244" s="132"/>
      <c r="CQ244" s="132"/>
      <c r="CR244" s="132"/>
      <c r="CS244" s="132"/>
      <c r="CT244" s="132"/>
    </row>
    <row r="245" spans="17:98"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  <c r="BQ245" s="132"/>
      <c r="BR245" s="132"/>
      <c r="BS245" s="132"/>
      <c r="BT245" s="132"/>
      <c r="BU245" s="132"/>
      <c r="BV245" s="132"/>
      <c r="BW245" s="132"/>
      <c r="BX245" s="132"/>
      <c r="BY245" s="132"/>
      <c r="BZ245" s="132"/>
      <c r="CA245" s="132"/>
      <c r="CB245" s="132"/>
      <c r="CC245" s="132"/>
      <c r="CD245" s="132"/>
      <c r="CE245" s="132"/>
      <c r="CF245" s="132"/>
      <c r="CG245" s="132"/>
      <c r="CH245" s="132"/>
      <c r="CI245" s="132"/>
      <c r="CJ245" s="132"/>
      <c r="CK245" s="132"/>
      <c r="CL245" s="132"/>
      <c r="CM245" s="132"/>
      <c r="CN245" s="132"/>
      <c r="CO245" s="132"/>
      <c r="CP245" s="132"/>
      <c r="CQ245" s="132"/>
      <c r="CR245" s="132"/>
      <c r="CS245" s="132"/>
      <c r="CT245" s="132"/>
    </row>
    <row r="246" spans="17:98"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/>
      <c r="BM246" s="132"/>
      <c r="BN246" s="132"/>
      <c r="BO246" s="132"/>
      <c r="BP246" s="132"/>
      <c r="BQ246" s="132"/>
      <c r="BR246" s="132"/>
      <c r="BS246" s="132"/>
      <c r="BT246" s="132"/>
      <c r="BU246" s="132"/>
      <c r="BV246" s="132"/>
      <c r="BW246" s="132"/>
      <c r="BX246" s="132"/>
      <c r="BY246" s="132"/>
      <c r="BZ246" s="132"/>
      <c r="CA246" s="132"/>
      <c r="CB246" s="132"/>
      <c r="CC246" s="132"/>
      <c r="CD246" s="132"/>
      <c r="CE246" s="132"/>
      <c r="CF246" s="132"/>
      <c r="CG246" s="132"/>
      <c r="CH246" s="132"/>
      <c r="CI246" s="132"/>
      <c r="CJ246" s="132"/>
      <c r="CK246" s="132"/>
      <c r="CL246" s="132"/>
      <c r="CM246" s="132"/>
      <c r="CN246" s="132"/>
      <c r="CO246" s="132"/>
      <c r="CP246" s="132"/>
      <c r="CQ246" s="132"/>
      <c r="CR246" s="132"/>
      <c r="CS246" s="132"/>
      <c r="CT246" s="132"/>
    </row>
    <row r="247" spans="17:98"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132"/>
      <c r="BD247" s="132"/>
      <c r="BE247" s="132"/>
      <c r="BF247" s="132"/>
      <c r="BG247" s="132"/>
      <c r="BH247" s="132"/>
      <c r="BI247" s="132"/>
      <c r="BJ247" s="132"/>
      <c r="BK247" s="132"/>
      <c r="BL247" s="132"/>
      <c r="BM247" s="132"/>
      <c r="BN247" s="132"/>
      <c r="BO247" s="132"/>
      <c r="BP247" s="132"/>
      <c r="BQ247" s="132"/>
      <c r="BR247" s="132"/>
      <c r="BS247" s="132"/>
      <c r="BT247" s="132"/>
      <c r="BU247" s="132"/>
      <c r="BV247" s="132"/>
      <c r="BW247" s="132"/>
      <c r="BX247" s="132"/>
      <c r="BY247" s="132"/>
      <c r="BZ247" s="132"/>
      <c r="CA247" s="132"/>
      <c r="CB247" s="132"/>
      <c r="CC247" s="132"/>
      <c r="CD247" s="132"/>
      <c r="CE247" s="132"/>
      <c r="CF247" s="132"/>
      <c r="CG247" s="132"/>
      <c r="CH247" s="132"/>
      <c r="CI247" s="132"/>
      <c r="CJ247" s="132"/>
      <c r="CK247" s="132"/>
      <c r="CL247" s="132"/>
      <c r="CM247" s="132"/>
      <c r="CN247" s="132"/>
      <c r="CO247" s="132"/>
      <c r="CP247" s="132"/>
      <c r="CQ247" s="132"/>
      <c r="CR247" s="132"/>
      <c r="CS247" s="132"/>
      <c r="CT247" s="132"/>
    </row>
    <row r="248" spans="17:98"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/>
      <c r="BJ248" s="132"/>
      <c r="BK248" s="132"/>
      <c r="BL248" s="132"/>
      <c r="BM248" s="132"/>
      <c r="BN248" s="132"/>
      <c r="BO248" s="132"/>
      <c r="BP248" s="132"/>
      <c r="BQ248" s="132"/>
      <c r="BR248" s="132"/>
      <c r="BS248" s="132"/>
      <c r="BT248" s="132"/>
      <c r="BU248" s="132"/>
      <c r="BV248" s="132"/>
      <c r="BW248" s="132"/>
      <c r="BX248" s="132"/>
      <c r="BY248" s="132"/>
      <c r="BZ248" s="132"/>
      <c r="CA248" s="132"/>
      <c r="CB248" s="132"/>
      <c r="CC248" s="132"/>
      <c r="CD248" s="132"/>
      <c r="CE248" s="132"/>
      <c r="CF248" s="132"/>
      <c r="CG248" s="132"/>
      <c r="CH248" s="132"/>
      <c r="CI248" s="132"/>
      <c r="CJ248" s="132"/>
      <c r="CK248" s="132"/>
      <c r="CL248" s="132"/>
      <c r="CM248" s="132"/>
      <c r="CN248" s="132"/>
      <c r="CO248" s="132"/>
      <c r="CP248" s="132"/>
      <c r="CQ248" s="132"/>
      <c r="CR248" s="132"/>
      <c r="CS248" s="132"/>
      <c r="CT248" s="132"/>
    </row>
    <row r="249" spans="17:98"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  <c r="AY249" s="132"/>
      <c r="AZ249" s="132"/>
      <c r="BA249" s="132"/>
      <c r="BB249" s="132"/>
      <c r="BC249" s="132"/>
      <c r="BD249" s="132"/>
      <c r="BE249" s="132"/>
      <c r="BF249" s="132"/>
      <c r="BG249" s="132"/>
      <c r="BH249" s="132"/>
      <c r="BI249" s="132"/>
      <c r="BJ249" s="132"/>
      <c r="BK249" s="132"/>
      <c r="BL249" s="132"/>
      <c r="BM249" s="132"/>
      <c r="BN249" s="132"/>
      <c r="BO249" s="132"/>
      <c r="BP249" s="132"/>
      <c r="BQ249" s="132"/>
      <c r="BR249" s="132"/>
      <c r="BS249" s="132"/>
      <c r="BT249" s="132"/>
      <c r="BU249" s="132"/>
      <c r="BV249" s="132"/>
      <c r="BW249" s="132"/>
      <c r="BX249" s="132"/>
      <c r="BY249" s="132"/>
      <c r="BZ249" s="132"/>
      <c r="CA249" s="132"/>
      <c r="CB249" s="132"/>
      <c r="CC249" s="132"/>
      <c r="CD249" s="132"/>
      <c r="CE249" s="132"/>
      <c r="CF249" s="132"/>
      <c r="CG249" s="132"/>
      <c r="CH249" s="132"/>
      <c r="CI249" s="132"/>
      <c r="CJ249" s="132"/>
      <c r="CK249" s="132"/>
      <c r="CL249" s="132"/>
      <c r="CM249" s="132"/>
      <c r="CN249" s="132"/>
      <c r="CO249" s="132"/>
      <c r="CP249" s="132"/>
      <c r="CQ249" s="132"/>
      <c r="CR249" s="132"/>
      <c r="CS249" s="132"/>
      <c r="CT249" s="132"/>
    </row>
    <row r="250" spans="17:98"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2"/>
      <c r="BR250" s="132"/>
      <c r="BS250" s="132"/>
      <c r="BT250" s="132"/>
      <c r="BU250" s="132"/>
      <c r="BV250" s="132"/>
      <c r="BW250" s="132"/>
      <c r="BX250" s="132"/>
      <c r="BY250" s="132"/>
      <c r="BZ250" s="132"/>
      <c r="CA250" s="132"/>
      <c r="CB250" s="132"/>
      <c r="CC250" s="132"/>
      <c r="CD250" s="132"/>
      <c r="CE250" s="132"/>
      <c r="CF250" s="132"/>
      <c r="CG250" s="132"/>
      <c r="CH250" s="132"/>
      <c r="CI250" s="132"/>
      <c r="CJ250" s="132"/>
      <c r="CK250" s="132"/>
      <c r="CL250" s="132"/>
      <c r="CM250" s="132"/>
      <c r="CN250" s="132"/>
      <c r="CO250" s="132"/>
      <c r="CP250" s="132"/>
      <c r="CQ250" s="132"/>
      <c r="CR250" s="132"/>
      <c r="CS250" s="132"/>
      <c r="CT250" s="132"/>
    </row>
    <row r="251" spans="17:98"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  <c r="BQ251" s="132"/>
      <c r="BR251" s="132"/>
      <c r="BS251" s="132"/>
      <c r="BT251" s="132"/>
      <c r="BU251" s="132"/>
      <c r="BV251" s="132"/>
      <c r="BW251" s="132"/>
      <c r="BX251" s="132"/>
      <c r="BY251" s="132"/>
      <c r="BZ251" s="132"/>
      <c r="CA251" s="132"/>
      <c r="CB251" s="132"/>
      <c r="CC251" s="132"/>
      <c r="CD251" s="132"/>
      <c r="CE251" s="132"/>
      <c r="CF251" s="132"/>
      <c r="CG251" s="132"/>
      <c r="CH251" s="132"/>
      <c r="CI251" s="132"/>
      <c r="CJ251" s="132"/>
      <c r="CK251" s="132"/>
      <c r="CL251" s="132"/>
      <c r="CM251" s="132"/>
      <c r="CN251" s="132"/>
      <c r="CO251" s="132"/>
      <c r="CP251" s="132"/>
      <c r="CQ251" s="132"/>
      <c r="CR251" s="132"/>
      <c r="CS251" s="132"/>
      <c r="CT251" s="132"/>
    </row>
    <row r="252" spans="17:98"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2"/>
      <c r="BR252" s="132"/>
      <c r="BS252" s="132"/>
      <c r="BT252" s="132"/>
      <c r="BU252" s="132"/>
      <c r="BV252" s="132"/>
      <c r="BW252" s="132"/>
      <c r="BX252" s="132"/>
      <c r="BY252" s="132"/>
      <c r="BZ252" s="132"/>
      <c r="CA252" s="132"/>
      <c r="CB252" s="132"/>
      <c r="CC252" s="132"/>
      <c r="CD252" s="132"/>
      <c r="CE252" s="132"/>
      <c r="CF252" s="132"/>
      <c r="CG252" s="132"/>
      <c r="CH252" s="132"/>
      <c r="CI252" s="132"/>
      <c r="CJ252" s="132"/>
      <c r="CK252" s="132"/>
      <c r="CL252" s="132"/>
      <c r="CM252" s="132"/>
      <c r="CN252" s="132"/>
      <c r="CO252" s="132"/>
      <c r="CP252" s="132"/>
      <c r="CQ252" s="132"/>
      <c r="CR252" s="132"/>
      <c r="CS252" s="132"/>
      <c r="CT252" s="132"/>
    </row>
    <row r="253" spans="17:98"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  <c r="BG253" s="132"/>
      <c r="BH253" s="132"/>
      <c r="BI253" s="132"/>
      <c r="BJ253" s="132"/>
      <c r="BK253" s="132"/>
      <c r="BL253" s="132"/>
      <c r="BM253" s="132"/>
      <c r="BN253" s="132"/>
      <c r="BO253" s="132"/>
      <c r="BP253" s="132"/>
      <c r="BQ253" s="132"/>
      <c r="BR253" s="132"/>
      <c r="BS253" s="132"/>
      <c r="BT253" s="132"/>
      <c r="BU253" s="132"/>
      <c r="BV253" s="132"/>
      <c r="BW253" s="132"/>
      <c r="BX253" s="132"/>
      <c r="BY253" s="132"/>
      <c r="BZ253" s="132"/>
      <c r="CA253" s="132"/>
      <c r="CB253" s="132"/>
      <c r="CC253" s="132"/>
      <c r="CD253" s="132"/>
      <c r="CE253" s="132"/>
      <c r="CF253" s="132"/>
      <c r="CG253" s="132"/>
      <c r="CH253" s="132"/>
      <c r="CI253" s="132"/>
      <c r="CJ253" s="132"/>
      <c r="CK253" s="132"/>
      <c r="CL253" s="132"/>
      <c r="CM253" s="132"/>
      <c r="CN253" s="132"/>
      <c r="CO253" s="132"/>
      <c r="CP253" s="132"/>
      <c r="CQ253" s="132"/>
      <c r="CR253" s="132"/>
      <c r="CS253" s="132"/>
      <c r="CT253" s="132"/>
    </row>
    <row r="254" spans="17:98"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  <c r="BQ254" s="132"/>
      <c r="BR254" s="132"/>
      <c r="BS254" s="132"/>
      <c r="BT254" s="132"/>
      <c r="BU254" s="132"/>
      <c r="BV254" s="132"/>
      <c r="BW254" s="132"/>
      <c r="BX254" s="132"/>
      <c r="BY254" s="132"/>
      <c r="BZ254" s="132"/>
      <c r="CA254" s="132"/>
      <c r="CB254" s="132"/>
      <c r="CC254" s="132"/>
      <c r="CD254" s="132"/>
      <c r="CE254" s="132"/>
      <c r="CF254" s="132"/>
      <c r="CG254" s="132"/>
      <c r="CH254" s="132"/>
      <c r="CI254" s="132"/>
      <c r="CJ254" s="132"/>
      <c r="CK254" s="132"/>
      <c r="CL254" s="132"/>
      <c r="CM254" s="132"/>
      <c r="CN254" s="132"/>
      <c r="CO254" s="132"/>
      <c r="CP254" s="132"/>
      <c r="CQ254" s="132"/>
      <c r="CR254" s="132"/>
      <c r="CS254" s="132"/>
      <c r="CT254" s="132"/>
    </row>
    <row r="255" spans="17:98"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  <c r="BQ255" s="132"/>
      <c r="BR255" s="132"/>
      <c r="BS255" s="132"/>
      <c r="BT255" s="132"/>
      <c r="BU255" s="132"/>
      <c r="BV255" s="132"/>
      <c r="BW255" s="132"/>
      <c r="BX255" s="132"/>
      <c r="BY255" s="132"/>
      <c r="BZ255" s="132"/>
      <c r="CA255" s="132"/>
      <c r="CB255" s="132"/>
      <c r="CC255" s="132"/>
      <c r="CD255" s="132"/>
      <c r="CE255" s="132"/>
      <c r="CF255" s="132"/>
      <c r="CG255" s="132"/>
      <c r="CH255" s="132"/>
      <c r="CI255" s="132"/>
      <c r="CJ255" s="132"/>
      <c r="CK255" s="132"/>
      <c r="CL255" s="132"/>
      <c r="CM255" s="132"/>
      <c r="CN255" s="132"/>
      <c r="CO255" s="132"/>
      <c r="CP255" s="132"/>
      <c r="CQ255" s="132"/>
      <c r="CR255" s="132"/>
      <c r="CS255" s="132"/>
      <c r="CT255" s="132"/>
    </row>
    <row r="256" spans="17:98"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  <c r="BQ256" s="132"/>
      <c r="BR256" s="132"/>
      <c r="BS256" s="132"/>
      <c r="BT256" s="132"/>
      <c r="BU256" s="132"/>
      <c r="BV256" s="132"/>
      <c r="BW256" s="132"/>
      <c r="BX256" s="132"/>
      <c r="BY256" s="132"/>
      <c r="BZ256" s="132"/>
      <c r="CA256" s="132"/>
      <c r="CB256" s="132"/>
      <c r="CC256" s="132"/>
      <c r="CD256" s="132"/>
      <c r="CE256" s="132"/>
      <c r="CF256" s="132"/>
      <c r="CG256" s="132"/>
      <c r="CH256" s="132"/>
      <c r="CI256" s="132"/>
      <c r="CJ256" s="132"/>
      <c r="CK256" s="132"/>
      <c r="CL256" s="132"/>
      <c r="CM256" s="132"/>
      <c r="CN256" s="132"/>
      <c r="CO256" s="132"/>
      <c r="CP256" s="132"/>
      <c r="CQ256" s="132"/>
      <c r="CR256" s="132"/>
      <c r="CS256" s="132"/>
      <c r="CT256" s="132"/>
    </row>
    <row r="257" spans="17:98"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2"/>
      <c r="BH257" s="132"/>
      <c r="BI257" s="132"/>
      <c r="BJ257" s="132"/>
      <c r="BK257" s="132"/>
      <c r="BL257" s="132"/>
      <c r="BM257" s="132"/>
      <c r="BN257" s="132"/>
      <c r="BO257" s="132"/>
      <c r="BP257" s="132"/>
      <c r="BQ257" s="132"/>
      <c r="BR257" s="132"/>
      <c r="BS257" s="132"/>
      <c r="BT257" s="132"/>
      <c r="BU257" s="132"/>
      <c r="BV257" s="132"/>
      <c r="BW257" s="132"/>
      <c r="BX257" s="132"/>
      <c r="BY257" s="132"/>
      <c r="BZ257" s="132"/>
      <c r="CA257" s="132"/>
      <c r="CB257" s="132"/>
      <c r="CC257" s="132"/>
      <c r="CD257" s="132"/>
      <c r="CE257" s="132"/>
      <c r="CF257" s="132"/>
      <c r="CG257" s="132"/>
      <c r="CH257" s="132"/>
      <c r="CI257" s="132"/>
      <c r="CJ257" s="132"/>
      <c r="CK257" s="132"/>
      <c r="CL257" s="132"/>
      <c r="CM257" s="132"/>
      <c r="CN257" s="132"/>
      <c r="CO257" s="132"/>
      <c r="CP257" s="132"/>
      <c r="CQ257" s="132"/>
      <c r="CR257" s="132"/>
      <c r="CS257" s="132"/>
      <c r="CT257" s="132"/>
    </row>
    <row r="258" spans="17:98"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32"/>
      <c r="BD258" s="132"/>
      <c r="BE258" s="132"/>
      <c r="BF258" s="132"/>
      <c r="BG258" s="132"/>
      <c r="BH258" s="132"/>
      <c r="BI258" s="132"/>
      <c r="BJ258" s="132"/>
      <c r="BK258" s="132"/>
      <c r="BL258" s="132"/>
      <c r="BM258" s="132"/>
      <c r="BN258" s="132"/>
      <c r="BO258" s="132"/>
      <c r="BP258" s="132"/>
      <c r="BQ258" s="132"/>
      <c r="BR258" s="132"/>
      <c r="BS258" s="132"/>
      <c r="BT258" s="132"/>
      <c r="BU258" s="132"/>
      <c r="BV258" s="132"/>
      <c r="BW258" s="132"/>
      <c r="BX258" s="132"/>
      <c r="BY258" s="132"/>
      <c r="BZ258" s="132"/>
      <c r="CA258" s="132"/>
      <c r="CB258" s="132"/>
      <c r="CC258" s="132"/>
      <c r="CD258" s="132"/>
      <c r="CE258" s="132"/>
      <c r="CF258" s="132"/>
      <c r="CG258" s="132"/>
      <c r="CH258" s="132"/>
      <c r="CI258" s="132"/>
      <c r="CJ258" s="132"/>
      <c r="CK258" s="132"/>
      <c r="CL258" s="132"/>
      <c r="CM258" s="132"/>
      <c r="CN258" s="132"/>
      <c r="CO258" s="132"/>
      <c r="CP258" s="132"/>
      <c r="CQ258" s="132"/>
      <c r="CR258" s="132"/>
      <c r="CS258" s="132"/>
      <c r="CT258" s="132"/>
    </row>
    <row r="259" spans="17:98"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2"/>
      <c r="AP259" s="132"/>
      <c r="AQ259" s="132"/>
      <c r="AR259" s="132"/>
      <c r="AS259" s="132"/>
      <c r="AT259" s="132"/>
      <c r="AU259" s="132"/>
      <c r="AV259" s="132"/>
      <c r="AW259" s="132"/>
      <c r="AX259" s="132"/>
      <c r="AY259" s="132"/>
      <c r="AZ259" s="132"/>
      <c r="BA259" s="132"/>
      <c r="BB259" s="132"/>
      <c r="BC259" s="132"/>
      <c r="BD259" s="132"/>
      <c r="BE259" s="132"/>
      <c r="BF259" s="132"/>
      <c r="BG259" s="132"/>
      <c r="BH259" s="132"/>
      <c r="BI259" s="132"/>
      <c r="BJ259" s="132"/>
      <c r="BK259" s="132"/>
      <c r="BL259" s="132"/>
      <c r="BM259" s="132"/>
      <c r="BN259" s="132"/>
      <c r="BO259" s="132"/>
      <c r="BP259" s="132"/>
      <c r="BQ259" s="132"/>
      <c r="BR259" s="132"/>
      <c r="BS259" s="132"/>
      <c r="BT259" s="132"/>
      <c r="BU259" s="132"/>
      <c r="BV259" s="132"/>
      <c r="BW259" s="132"/>
      <c r="BX259" s="132"/>
      <c r="BY259" s="132"/>
      <c r="BZ259" s="132"/>
      <c r="CA259" s="132"/>
      <c r="CB259" s="132"/>
      <c r="CC259" s="132"/>
      <c r="CD259" s="132"/>
      <c r="CE259" s="132"/>
      <c r="CF259" s="132"/>
      <c r="CG259" s="132"/>
      <c r="CH259" s="132"/>
      <c r="CI259" s="132"/>
      <c r="CJ259" s="132"/>
      <c r="CK259" s="132"/>
      <c r="CL259" s="132"/>
      <c r="CM259" s="132"/>
      <c r="CN259" s="132"/>
      <c r="CO259" s="132"/>
      <c r="CP259" s="132"/>
      <c r="CQ259" s="132"/>
      <c r="CR259" s="132"/>
      <c r="CS259" s="132"/>
      <c r="CT259" s="132"/>
    </row>
    <row r="260" spans="17:98"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2"/>
      <c r="BH260" s="132"/>
      <c r="BI260" s="132"/>
      <c r="BJ260" s="132"/>
      <c r="BK260" s="132"/>
      <c r="BL260" s="132"/>
      <c r="BM260" s="132"/>
      <c r="BN260" s="132"/>
      <c r="BO260" s="132"/>
      <c r="BP260" s="132"/>
      <c r="BQ260" s="132"/>
      <c r="BR260" s="132"/>
      <c r="BS260" s="132"/>
      <c r="BT260" s="132"/>
      <c r="BU260" s="132"/>
      <c r="BV260" s="132"/>
      <c r="BW260" s="132"/>
      <c r="BX260" s="132"/>
      <c r="BY260" s="132"/>
      <c r="BZ260" s="132"/>
      <c r="CA260" s="132"/>
      <c r="CB260" s="132"/>
      <c r="CC260" s="132"/>
      <c r="CD260" s="132"/>
      <c r="CE260" s="132"/>
      <c r="CF260" s="132"/>
      <c r="CG260" s="132"/>
      <c r="CH260" s="132"/>
      <c r="CI260" s="132"/>
      <c r="CJ260" s="132"/>
      <c r="CK260" s="132"/>
      <c r="CL260" s="132"/>
      <c r="CM260" s="132"/>
      <c r="CN260" s="132"/>
      <c r="CO260" s="132"/>
      <c r="CP260" s="132"/>
      <c r="CQ260" s="132"/>
      <c r="CR260" s="132"/>
      <c r="CS260" s="132"/>
      <c r="CT260" s="132"/>
    </row>
    <row r="261" spans="17:98"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132"/>
      <c r="BA261" s="132"/>
      <c r="BB261" s="132"/>
      <c r="BC261" s="132"/>
      <c r="BD261" s="132"/>
      <c r="BE261" s="132"/>
      <c r="BF261" s="132"/>
      <c r="BG261" s="132"/>
      <c r="BH261" s="132"/>
      <c r="BI261" s="132"/>
      <c r="BJ261" s="132"/>
      <c r="BK261" s="132"/>
      <c r="BL261" s="132"/>
      <c r="BM261" s="132"/>
      <c r="BN261" s="132"/>
      <c r="BO261" s="132"/>
      <c r="BP261" s="132"/>
      <c r="BQ261" s="132"/>
      <c r="BR261" s="132"/>
      <c r="BS261" s="132"/>
      <c r="BT261" s="132"/>
      <c r="BU261" s="132"/>
      <c r="BV261" s="132"/>
      <c r="BW261" s="132"/>
      <c r="BX261" s="132"/>
      <c r="BY261" s="132"/>
      <c r="BZ261" s="132"/>
      <c r="CA261" s="132"/>
      <c r="CB261" s="132"/>
      <c r="CC261" s="132"/>
      <c r="CD261" s="132"/>
      <c r="CE261" s="132"/>
      <c r="CF261" s="132"/>
      <c r="CG261" s="132"/>
      <c r="CH261" s="132"/>
      <c r="CI261" s="132"/>
      <c r="CJ261" s="132"/>
      <c r="CK261" s="132"/>
      <c r="CL261" s="132"/>
      <c r="CM261" s="132"/>
      <c r="CN261" s="132"/>
      <c r="CO261" s="132"/>
      <c r="CP261" s="132"/>
      <c r="CQ261" s="132"/>
      <c r="CR261" s="132"/>
      <c r="CS261" s="132"/>
      <c r="CT261" s="132"/>
    </row>
    <row r="262" spans="17:98"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  <c r="AY262" s="132"/>
      <c r="AZ262" s="132"/>
      <c r="BA262" s="132"/>
      <c r="BB262" s="132"/>
      <c r="BC262" s="132"/>
      <c r="BD262" s="132"/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  <c r="BQ262" s="132"/>
      <c r="BR262" s="132"/>
      <c r="BS262" s="132"/>
      <c r="BT262" s="132"/>
      <c r="BU262" s="132"/>
      <c r="BV262" s="132"/>
      <c r="BW262" s="132"/>
      <c r="BX262" s="132"/>
      <c r="BY262" s="132"/>
      <c r="BZ262" s="132"/>
      <c r="CA262" s="132"/>
      <c r="CB262" s="132"/>
      <c r="CC262" s="132"/>
      <c r="CD262" s="132"/>
      <c r="CE262" s="132"/>
      <c r="CF262" s="132"/>
      <c r="CG262" s="132"/>
      <c r="CH262" s="132"/>
      <c r="CI262" s="132"/>
      <c r="CJ262" s="132"/>
      <c r="CK262" s="132"/>
      <c r="CL262" s="132"/>
      <c r="CM262" s="132"/>
      <c r="CN262" s="132"/>
      <c r="CO262" s="132"/>
      <c r="CP262" s="132"/>
      <c r="CQ262" s="132"/>
      <c r="CR262" s="132"/>
      <c r="CS262" s="132"/>
      <c r="CT262" s="132"/>
    </row>
    <row r="263" spans="17:98"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2"/>
      <c r="AP263" s="132"/>
      <c r="AQ263" s="132"/>
      <c r="AR263" s="132"/>
      <c r="AS263" s="132"/>
      <c r="AT263" s="132"/>
      <c r="AU263" s="132"/>
      <c r="AV263" s="132"/>
      <c r="AW263" s="132"/>
      <c r="AX263" s="132"/>
      <c r="AY263" s="132"/>
      <c r="AZ263" s="132"/>
      <c r="BA263" s="132"/>
      <c r="BB263" s="132"/>
      <c r="BC263" s="132"/>
      <c r="BD263" s="132"/>
      <c r="BE263" s="132"/>
      <c r="BF263" s="132"/>
      <c r="BG263" s="132"/>
      <c r="BH263" s="132"/>
      <c r="BI263" s="132"/>
      <c r="BJ263" s="132"/>
      <c r="BK263" s="132"/>
      <c r="BL263" s="132"/>
      <c r="BM263" s="132"/>
      <c r="BN263" s="132"/>
      <c r="BO263" s="132"/>
      <c r="BP263" s="132"/>
      <c r="BQ263" s="132"/>
      <c r="BR263" s="132"/>
      <c r="BS263" s="132"/>
      <c r="BT263" s="132"/>
      <c r="BU263" s="132"/>
      <c r="BV263" s="132"/>
      <c r="BW263" s="132"/>
      <c r="BX263" s="132"/>
      <c r="BY263" s="132"/>
      <c r="BZ263" s="132"/>
      <c r="CA263" s="132"/>
      <c r="CB263" s="132"/>
      <c r="CC263" s="132"/>
      <c r="CD263" s="132"/>
      <c r="CE263" s="132"/>
      <c r="CF263" s="132"/>
      <c r="CG263" s="132"/>
      <c r="CH263" s="132"/>
      <c r="CI263" s="132"/>
      <c r="CJ263" s="132"/>
      <c r="CK263" s="132"/>
      <c r="CL263" s="132"/>
      <c r="CM263" s="132"/>
      <c r="CN263" s="132"/>
      <c r="CO263" s="132"/>
      <c r="CP263" s="132"/>
      <c r="CQ263" s="132"/>
      <c r="CR263" s="132"/>
      <c r="CS263" s="132"/>
      <c r="CT263" s="132"/>
    </row>
    <row r="264" spans="17:98"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2"/>
      <c r="AP264" s="132"/>
      <c r="AQ264" s="132"/>
      <c r="AR264" s="132"/>
      <c r="AS264" s="132"/>
      <c r="AT264" s="132"/>
      <c r="AU264" s="132"/>
      <c r="AV264" s="132"/>
      <c r="AW264" s="132"/>
      <c r="AX264" s="132"/>
      <c r="AY264" s="132"/>
      <c r="AZ264" s="132"/>
      <c r="BA264" s="132"/>
      <c r="BB264" s="132"/>
      <c r="BC264" s="132"/>
      <c r="BD264" s="132"/>
      <c r="BE264" s="132"/>
      <c r="BF264" s="132"/>
      <c r="BG264" s="132"/>
      <c r="BH264" s="132"/>
      <c r="BI264" s="132"/>
      <c r="BJ264" s="132"/>
      <c r="BK264" s="132"/>
      <c r="BL264" s="132"/>
      <c r="BM264" s="132"/>
      <c r="BN264" s="132"/>
      <c r="BO264" s="132"/>
      <c r="BP264" s="132"/>
      <c r="BQ264" s="132"/>
      <c r="BR264" s="132"/>
      <c r="BS264" s="132"/>
      <c r="BT264" s="132"/>
      <c r="BU264" s="132"/>
      <c r="BV264" s="132"/>
      <c r="BW264" s="132"/>
      <c r="BX264" s="132"/>
      <c r="BY264" s="132"/>
      <c r="BZ264" s="132"/>
      <c r="CA264" s="132"/>
      <c r="CB264" s="132"/>
      <c r="CC264" s="132"/>
      <c r="CD264" s="132"/>
      <c r="CE264" s="132"/>
      <c r="CF264" s="132"/>
      <c r="CG264" s="132"/>
      <c r="CH264" s="132"/>
      <c r="CI264" s="132"/>
      <c r="CJ264" s="132"/>
      <c r="CK264" s="132"/>
      <c r="CL264" s="132"/>
      <c r="CM264" s="132"/>
      <c r="CN264" s="132"/>
      <c r="CO264" s="132"/>
      <c r="CP264" s="132"/>
      <c r="CQ264" s="132"/>
      <c r="CR264" s="132"/>
      <c r="CS264" s="132"/>
      <c r="CT264" s="132"/>
    </row>
    <row r="265" spans="17:98"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2"/>
      <c r="AP265" s="132"/>
      <c r="AQ265" s="132"/>
      <c r="AR265" s="132"/>
      <c r="AS265" s="132"/>
      <c r="AT265" s="132"/>
      <c r="AU265" s="132"/>
      <c r="AV265" s="132"/>
      <c r="AW265" s="132"/>
      <c r="AX265" s="132"/>
      <c r="AY265" s="132"/>
      <c r="AZ265" s="132"/>
      <c r="BA265" s="132"/>
      <c r="BB265" s="132"/>
      <c r="BC265" s="132"/>
      <c r="BD265" s="132"/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  <c r="BQ265" s="132"/>
      <c r="BR265" s="132"/>
      <c r="BS265" s="132"/>
      <c r="BT265" s="132"/>
      <c r="BU265" s="132"/>
      <c r="BV265" s="132"/>
      <c r="BW265" s="132"/>
      <c r="BX265" s="132"/>
      <c r="BY265" s="132"/>
      <c r="BZ265" s="132"/>
      <c r="CA265" s="132"/>
      <c r="CB265" s="132"/>
      <c r="CC265" s="132"/>
      <c r="CD265" s="132"/>
      <c r="CE265" s="132"/>
      <c r="CF265" s="132"/>
      <c r="CG265" s="132"/>
      <c r="CH265" s="132"/>
      <c r="CI265" s="132"/>
      <c r="CJ265" s="132"/>
      <c r="CK265" s="132"/>
      <c r="CL265" s="132"/>
      <c r="CM265" s="132"/>
      <c r="CN265" s="132"/>
      <c r="CO265" s="132"/>
      <c r="CP265" s="132"/>
      <c r="CQ265" s="132"/>
      <c r="CR265" s="132"/>
      <c r="CS265" s="132"/>
      <c r="CT265" s="132"/>
    </row>
    <row r="266" spans="17:98"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2"/>
      <c r="AY266" s="132"/>
      <c r="AZ266" s="132"/>
      <c r="BA266" s="132"/>
      <c r="BB266" s="132"/>
      <c r="BC266" s="132"/>
      <c r="BD266" s="132"/>
      <c r="BE266" s="132"/>
      <c r="BF266" s="132"/>
      <c r="BG266" s="132"/>
      <c r="BH266" s="132"/>
      <c r="BI266" s="132"/>
      <c r="BJ266" s="132"/>
      <c r="BK266" s="132"/>
      <c r="BL266" s="132"/>
      <c r="BM266" s="132"/>
      <c r="BN266" s="132"/>
      <c r="BO266" s="132"/>
      <c r="BP266" s="132"/>
      <c r="BQ266" s="132"/>
      <c r="BR266" s="132"/>
      <c r="BS266" s="132"/>
      <c r="BT266" s="132"/>
      <c r="BU266" s="132"/>
      <c r="BV266" s="132"/>
      <c r="BW266" s="132"/>
      <c r="BX266" s="132"/>
      <c r="BY266" s="132"/>
      <c r="BZ266" s="132"/>
      <c r="CA266" s="132"/>
      <c r="CB266" s="132"/>
      <c r="CC266" s="132"/>
      <c r="CD266" s="132"/>
      <c r="CE266" s="132"/>
      <c r="CF266" s="132"/>
      <c r="CG266" s="132"/>
      <c r="CH266" s="132"/>
      <c r="CI266" s="132"/>
      <c r="CJ266" s="132"/>
      <c r="CK266" s="132"/>
      <c r="CL266" s="132"/>
      <c r="CM266" s="132"/>
      <c r="CN266" s="132"/>
      <c r="CO266" s="132"/>
      <c r="CP266" s="132"/>
      <c r="CQ266" s="132"/>
      <c r="CR266" s="132"/>
      <c r="CS266" s="132"/>
      <c r="CT266" s="132"/>
    </row>
    <row r="267" spans="17:98"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2"/>
      <c r="AY267" s="132"/>
      <c r="AZ267" s="132"/>
      <c r="BA267" s="132"/>
      <c r="BB267" s="132"/>
      <c r="BC267" s="132"/>
      <c r="BD267" s="132"/>
      <c r="BE267" s="132"/>
      <c r="BF267" s="132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  <c r="BQ267" s="132"/>
      <c r="BR267" s="132"/>
      <c r="BS267" s="132"/>
      <c r="BT267" s="132"/>
      <c r="BU267" s="132"/>
      <c r="BV267" s="132"/>
      <c r="BW267" s="132"/>
      <c r="BX267" s="132"/>
      <c r="BY267" s="132"/>
      <c r="BZ267" s="132"/>
      <c r="CA267" s="132"/>
      <c r="CB267" s="132"/>
      <c r="CC267" s="132"/>
      <c r="CD267" s="132"/>
      <c r="CE267" s="132"/>
      <c r="CF267" s="132"/>
      <c r="CG267" s="132"/>
      <c r="CH267" s="132"/>
      <c r="CI267" s="132"/>
      <c r="CJ267" s="132"/>
      <c r="CK267" s="132"/>
      <c r="CL267" s="132"/>
      <c r="CM267" s="132"/>
      <c r="CN267" s="132"/>
      <c r="CO267" s="132"/>
      <c r="CP267" s="132"/>
      <c r="CQ267" s="132"/>
      <c r="CR267" s="132"/>
      <c r="CS267" s="132"/>
      <c r="CT267" s="132"/>
    </row>
    <row r="268" spans="17:98"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2"/>
      <c r="AY268" s="132"/>
      <c r="AZ268" s="132"/>
      <c r="BA268" s="132"/>
      <c r="BB268" s="132"/>
      <c r="BC268" s="132"/>
      <c r="BD268" s="132"/>
      <c r="BE268" s="132"/>
      <c r="BF268" s="132"/>
      <c r="BG268" s="132"/>
      <c r="BH268" s="132"/>
      <c r="BI268" s="132"/>
      <c r="BJ268" s="132"/>
      <c r="BK268" s="132"/>
      <c r="BL268" s="132"/>
      <c r="BM268" s="132"/>
      <c r="BN268" s="132"/>
      <c r="BO268" s="132"/>
      <c r="BP268" s="132"/>
      <c r="BQ268" s="132"/>
      <c r="BR268" s="132"/>
      <c r="BS268" s="132"/>
      <c r="BT268" s="132"/>
      <c r="BU268" s="132"/>
      <c r="BV268" s="132"/>
      <c r="BW268" s="132"/>
      <c r="BX268" s="132"/>
      <c r="BY268" s="132"/>
      <c r="BZ268" s="132"/>
      <c r="CA268" s="132"/>
      <c r="CB268" s="132"/>
      <c r="CC268" s="132"/>
      <c r="CD268" s="132"/>
      <c r="CE268" s="132"/>
      <c r="CF268" s="132"/>
      <c r="CG268" s="132"/>
      <c r="CH268" s="132"/>
      <c r="CI268" s="132"/>
      <c r="CJ268" s="132"/>
      <c r="CK268" s="132"/>
      <c r="CL268" s="132"/>
      <c r="CM268" s="132"/>
      <c r="CN268" s="132"/>
      <c r="CO268" s="132"/>
      <c r="CP268" s="132"/>
      <c r="CQ268" s="132"/>
      <c r="CR268" s="132"/>
      <c r="CS268" s="132"/>
      <c r="CT268" s="132"/>
    </row>
    <row r="269" spans="17:98"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  <c r="BQ269" s="132"/>
      <c r="BR269" s="132"/>
      <c r="BS269" s="132"/>
      <c r="BT269" s="132"/>
      <c r="BU269" s="132"/>
      <c r="BV269" s="132"/>
      <c r="BW269" s="132"/>
      <c r="BX269" s="132"/>
      <c r="BY269" s="132"/>
      <c r="BZ269" s="132"/>
      <c r="CA269" s="132"/>
      <c r="CB269" s="132"/>
      <c r="CC269" s="132"/>
      <c r="CD269" s="132"/>
      <c r="CE269" s="132"/>
      <c r="CF269" s="132"/>
      <c r="CG269" s="132"/>
      <c r="CH269" s="132"/>
      <c r="CI269" s="132"/>
      <c r="CJ269" s="132"/>
      <c r="CK269" s="132"/>
      <c r="CL269" s="132"/>
      <c r="CM269" s="132"/>
      <c r="CN269" s="132"/>
      <c r="CO269" s="132"/>
      <c r="CP269" s="132"/>
      <c r="CQ269" s="132"/>
      <c r="CR269" s="132"/>
      <c r="CS269" s="132"/>
      <c r="CT269" s="132"/>
    </row>
    <row r="270" spans="17:98"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  <c r="BQ270" s="132"/>
      <c r="BR270" s="132"/>
      <c r="BS270" s="132"/>
      <c r="BT270" s="132"/>
      <c r="BU270" s="132"/>
      <c r="BV270" s="132"/>
      <c r="BW270" s="132"/>
      <c r="BX270" s="132"/>
      <c r="BY270" s="132"/>
      <c r="BZ270" s="132"/>
      <c r="CA270" s="132"/>
      <c r="CB270" s="132"/>
      <c r="CC270" s="132"/>
      <c r="CD270" s="132"/>
      <c r="CE270" s="132"/>
      <c r="CF270" s="132"/>
      <c r="CG270" s="132"/>
      <c r="CH270" s="132"/>
      <c r="CI270" s="132"/>
      <c r="CJ270" s="132"/>
      <c r="CK270" s="132"/>
      <c r="CL270" s="132"/>
      <c r="CM270" s="132"/>
      <c r="CN270" s="132"/>
      <c r="CO270" s="132"/>
      <c r="CP270" s="132"/>
      <c r="CQ270" s="132"/>
      <c r="CR270" s="132"/>
      <c r="CS270" s="132"/>
      <c r="CT270" s="132"/>
    </row>
    <row r="271" spans="17:98"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  <c r="BQ271" s="132"/>
      <c r="BR271" s="132"/>
      <c r="BS271" s="132"/>
      <c r="BT271" s="132"/>
      <c r="BU271" s="132"/>
      <c r="BV271" s="132"/>
      <c r="BW271" s="132"/>
      <c r="BX271" s="132"/>
      <c r="BY271" s="132"/>
      <c r="BZ271" s="132"/>
      <c r="CA271" s="132"/>
      <c r="CB271" s="132"/>
      <c r="CC271" s="132"/>
      <c r="CD271" s="132"/>
      <c r="CE271" s="132"/>
      <c r="CF271" s="132"/>
      <c r="CG271" s="132"/>
      <c r="CH271" s="132"/>
      <c r="CI271" s="132"/>
      <c r="CJ271" s="132"/>
      <c r="CK271" s="132"/>
      <c r="CL271" s="132"/>
      <c r="CM271" s="132"/>
      <c r="CN271" s="132"/>
      <c r="CO271" s="132"/>
      <c r="CP271" s="132"/>
      <c r="CQ271" s="132"/>
      <c r="CR271" s="132"/>
      <c r="CS271" s="132"/>
      <c r="CT271" s="132"/>
    </row>
    <row r="272" spans="17:98"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  <c r="BQ272" s="132"/>
      <c r="BR272" s="132"/>
      <c r="BS272" s="132"/>
      <c r="BT272" s="132"/>
      <c r="BU272" s="132"/>
      <c r="BV272" s="132"/>
      <c r="BW272" s="132"/>
      <c r="BX272" s="132"/>
      <c r="BY272" s="132"/>
      <c r="BZ272" s="132"/>
      <c r="CA272" s="132"/>
      <c r="CB272" s="132"/>
      <c r="CC272" s="132"/>
      <c r="CD272" s="132"/>
      <c r="CE272" s="132"/>
      <c r="CF272" s="132"/>
      <c r="CG272" s="132"/>
      <c r="CH272" s="132"/>
      <c r="CI272" s="132"/>
      <c r="CJ272" s="132"/>
      <c r="CK272" s="132"/>
      <c r="CL272" s="132"/>
      <c r="CM272" s="132"/>
      <c r="CN272" s="132"/>
      <c r="CO272" s="132"/>
      <c r="CP272" s="132"/>
      <c r="CQ272" s="132"/>
      <c r="CR272" s="132"/>
      <c r="CS272" s="132"/>
      <c r="CT272" s="132"/>
    </row>
    <row r="273" spans="17:98"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2"/>
      <c r="BR273" s="132"/>
      <c r="BS273" s="132"/>
      <c r="BT273" s="132"/>
      <c r="BU273" s="132"/>
      <c r="BV273" s="132"/>
      <c r="BW273" s="132"/>
      <c r="BX273" s="132"/>
      <c r="BY273" s="132"/>
      <c r="BZ273" s="132"/>
      <c r="CA273" s="132"/>
      <c r="CB273" s="132"/>
      <c r="CC273" s="132"/>
      <c r="CD273" s="132"/>
      <c r="CE273" s="132"/>
      <c r="CF273" s="132"/>
      <c r="CG273" s="132"/>
      <c r="CH273" s="132"/>
      <c r="CI273" s="132"/>
      <c r="CJ273" s="132"/>
      <c r="CK273" s="132"/>
      <c r="CL273" s="132"/>
      <c r="CM273" s="132"/>
      <c r="CN273" s="132"/>
      <c r="CO273" s="132"/>
      <c r="CP273" s="132"/>
      <c r="CQ273" s="132"/>
      <c r="CR273" s="132"/>
      <c r="CS273" s="132"/>
      <c r="CT273" s="132"/>
    </row>
    <row r="274" spans="17:98"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2"/>
      <c r="BR274" s="132"/>
      <c r="BS274" s="132"/>
      <c r="BT274" s="132"/>
      <c r="BU274" s="132"/>
      <c r="BV274" s="132"/>
      <c r="BW274" s="132"/>
      <c r="BX274" s="132"/>
      <c r="BY274" s="132"/>
      <c r="BZ274" s="132"/>
      <c r="CA274" s="132"/>
      <c r="CB274" s="132"/>
      <c r="CC274" s="132"/>
      <c r="CD274" s="132"/>
      <c r="CE274" s="132"/>
      <c r="CF274" s="132"/>
      <c r="CG274" s="132"/>
      <c r="CH274" s="132"/>
      <c r="CI274" s="132"/>
      <c r="CJ274" s="132"/>
      <c r="CK274" s="132"/>
      <c r="CL274" s="132"/>
      <c r="CM274" s="132"/>
      <c r="CN274" s="132"/>
      <c r="CO274" s="132"/>
      <c r="CP274" s="132"/>
      <c r="CQ274" s="132"/>
      <c r="CR274" s="132"/>
      <c r="CS274" s="132"/>
      <c r="CT274" s="132"/>
    </row>
    <row r="275" spans="17:98"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  <c r="BQ275" s="132"/>
      <c r="BR275" s="132"/>
      <c r="BS275" s="132"/>
      <c r="BT275" s="132"/>
      <c r="BU275" s="132"/>
      <c r="BV275" s="132"/>
      <c r="BW275" s="132"/>
      <c r="BX275" s="132"/>
      <c r="BY275" s="132"/>
      <c r="BZ275" s="132"/>
      <c r="CA275" s="132"/>
      <c r="CB275" s="132"/>
      <c r="CC275" s="132"/>
      <c r="CD275" s="132"/>
      <c r="CE275" s="132"/>
      <c r="CF275" s="132"/>
      <c r="CG275" s="132"/>
      <c r="CH275" s="132"/>
      <c r="CI275" s="132"/>
      <c r="CJ275" s="132"/>
      <c r="CK275" s="132"/>
      <c r="CL275" s="132"/>
      <c r="CM275" s="132"/>
      <c r="CN275" s="132"/>
      <c r="CO275" s="132"/>
      <c r="CP275" s="132"/>
      <c r="CQ275" s="132"/>
      <c r="CR275" s="132"/>
      <c r="CS275" s="132"/>
      <c r="CT275" s="132"/>
    </row>
    <row r="276" spans="17:98"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  <c r="BQ276" s="132"/>
      <c r="BR276" s="132"/>
      <c r="BS276" s="132"/>
      <c r="BT276" s="132"/>
      <c r="BU276" s="132"/>
      <c r="BV276" s="132"/>
      <c r="BW276" s="132"/>
      <c r="BX276" s="132"/>
      <c r="BY276" s="132"/>
      <c r="BZ276" s="132"/>
      <c r="CA276" s="132"/>
      <c r="CB276" s="132"/>
      <c r="CC276" s="132"/>
      <c r="CD276" s="132"/>
      <c r="CE276" s="132"/>
      <c r="CF276" s="132"/>
      <c r="CG276" s="132"/>
      <c r="CH276" s="132"/>
      <c r="CI276" s="132"/>
      <c r="CJ276" s="132"/>
      <c r="CK276" s="132"/>
      <c r="CL276" s="132"/>
      <c r="CM276" s="132"/>
      <c r="CN276" s="132"/>
      <c r="CO276" s="132"/>
      <c r="CP276" s="132"/>
      <c r="CQ276" s="132"/>
      <c r="CR276" s="132"/>
      <c r="CS276" s="132"/>
      <c r="CT276" s="132"/>
    </row>
    <row r="277" spans="17:98"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2"/>
      <c r="BR277" s="132"/>
      <c r="BS277" s="132"/>
      <c r="BT277" s="132"/>
      <c r="BU277" s="132"/>
      <c r="BV277" s="132"/>
      <c r="BW277" s="132"/>
      <c r="BX277" s="132"/>
      <c r="BY277" s="132"/>
      <c r="BZ277" s="132"/>
      <c r="CA277" s="132"/>
      <c r="CB277" s="132"/>
      <c r="CC277" s="132"/>
      <c r="CD277" s="132"/>
      <c r="CE277" s="132"/>
      <c r="CF277" s="132"/>
      <c r="CG277" s="132"/>
      <c r="CH277" s="132"/>
      <c r="CI277" s="132"/>
      <c r="CJ277" s="132"/>
      <c r="CK277" s="132"/>
      <c r="CL277" s="132"/>
      <c r="CM277" s="132"/>
      <c r="CN277" s="132"/>
      <c r="CO277" s="132"/>
      <c r="CP277" s="132"/>
      <c r="CQ277" s="132"/>
      <c r="CR277" s="132"/>
      <c r="CS277" s="132"/>
      <c r="CT277" s="132"/>
    </row>
    <row r="278" spans="17:98"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  <c r="BQ278" s="132"/>
      <c r="BR278" s="132"/>
      <c r="BS278" s="132"/>
      <c r="BT278" s="132"/>
      <c r="BU278" s="132"/>
      <c r="BV278" s="132"/>
      <c r="BW278" s="132"/>
      <c r="BX278" s="132"/>
      <c r="BY278" s="132"/>
      <c r="BZ278" s="132"/>
      <c r="CA278" s="132"/>
      <c r="CB278" s="132"/>
      <c r="CC278" s="132"/>
      <c r="CD278" s="132"/>
      <c r="CE278" s="132"/>
      <c r="CF278" s="132"/>
      <c r="CG278" s="132"/>
      <c r="CH278" s="132"/>
      <c r="CI278" s="132"/>
      <c r="CJ278" s="132"/>
      <c r="CK278" s="132"/>
      <c r="CL278" s="132"/>
      <c r="CM278" s="132"/>
      <c r="CN278" s="132"/>
      <c r="CO278" s="132"/>
      <c r="CP278" s="132"/>
      <c r="CQ278" s="132"/>
      <c r="CR278" s="132"/>
      <c r="CS278" s="132"/>
      <c r="CT278" s="132"/>
    </row>
    <row r="279" spans="17:98"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32"/>
      <c r="BG279" s="132"/>
      <c r="BH279" s="132"/>
      <c r="BI279" s="132"/>
      <c r="BJ279" s="132"/>
      <c r="BK279" s="132"/>
      <c r="BL279" s="132"/>
      <c r="BM279" s="132"/>
      <c r="BN279" s="132"/>
      <c r="BO279" s="132"/>
      <c r="BP279" s="132"/>
      <c r="BQ279" s="132"/>
      <c r="BR279" s="132"/>
      <c r="BS279" s="132"/>
      <c r="BT279" s="132"/>
      <c r="BU279" s="132"/>
      <c r="BV279" s="132"/>
      <c r="BW279" s="132"/>
      <c r="BX279" s="132"/>
      <c r="BY279" s="132"/>
      <c r="BZ279" s="132"/>
      <c r="CA279" s="132"/>
      <c r="CB279" s="132"/>
      <c r="CC279" s="132"/>
      <c r="CD279" s="132"/>
      <c r="CE279" s="132"/>
      <c r="CF279" s="132"/>
      <c r="CG279" s="132"/>
      <c r="CH279" s="132"/>
      <c r="CI279" s="132"/>
      <c r="CJ279" s="132"/>
      <c r="CK279" s="132"/>
      <c r="CL279" s="132"/>
      <c r="CM279" s="132"/>
      <c r="CN279" s="132"/>
      <c r="CO279" s="132"/>
      <c r="CP279" s="132"/>
      <c r="CQ279" s="132"/>
      <c r="CR279" s="132"/>
      <c r="CS279" s="132"/>
      <c r="CT279" s="132"/>
    </row>
    <row r="280" spans="17:98"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  <c r="BM280" s="132"/>
      <c r="BN280" s="132"/>
      <c r="BO280" s="132"/>
      <c r="BP280" s="132"/>
      <c r="BQ280" s="132"/>
      <c r="BR280" s="132"/>
      <c r="BS280" s="132"/>
      <c r="BT280" s="132"/>
      <c r="BU280" s="132"/>
      <c r="BV280" s="132"/>
      <c r="BW280" s="132"/>
      <c r="BX280" s="132"/>
      <c r="BY280" s="132"/>
      <c r="BZ280" s="132"/>
      <c r="CA280" s="132"/>
      <c r="CB280" s="132"/>
      <c r="CC280" s="132"/>
      <c r="CD280" s="132"/>
      <c r="CE280" s="132"/>
      <c r="CF280" s="132"/>
      <c r="CG280" s="132"/>
      <c r="CH280" s="132"/>
      <c r="CI280" s="132"/>
      <c r="CJ280" s="132"/>
      <c r="CK280" s="132"/>
      <c r="CL280" s="132"/>
      <c r="CM280" s="132"/>
      <c r="CN280" s="132"/>
      <c r="CO280" s="132"/>
      <c r="CP280" s="132"/>
      <c r="CQ280" s="132"/>
      <c r="CR280" s="132"/>
      <c r="CS280" s="132"/>
      <c r="CT280" s="132"/>
    </row>
    <row r="281" spans="17:98"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32"/>
      <c r="BE281" s="132"/>
      <c r="BF281" s="132"/>
      <c r="BG281" s="132"/>
      <c r="BH281" s="132"/>
      <c r="BI281" s="132"/>
      <c r="BJ281" s="132"/>
      <c r="BK281" s="132"/>
      <c r="BL281" s="132"/>
      <c r="BM281" s="132"/>
      <c r="BN281" s="132"/>
      <c r="BO281" s="132"/>
      <c r="BP281" s="132"/>
      <c r="BQ281" s="132"/>
      <c r="BR281" s="132"/>
      <c r="BS281" s="132"/>
      <c r="BT281" s="132"/>
      <c r="BU281" s="132"/>
      <c r="BV281" s="132"/>
      <c r="BW281" s="132"/>
      <c r="BX281" s="132"/>
      <c r="BY281" s="132"/>
      <c r="BZ281" s="132"/>
      <c r="CA281" s="132"/>
      <c r="CB281" s="132"/>
      <c r="CC281" s="132"/>
      <c r="CD281" s="132"/>
      <c r="CE281" s="132"/>
      <c r="CF281" s="132"/>
      <c r="CG281" s="132"/>
      <c r="CH281" s="132"/>
      <c r="CI281" s="132"/>
      <c r="CJ281" s="132"/>
      <c r="CK281" s="132"/>
      <c r="CL281" s="132"/>
      <c r="CM281" s="132"/>
      <c r="CN281" s="132"/>
      <c r="CO281" s="132"/>
      <c r="CP281" s="132"/>
      <c r="CQ281" s="132"/>
      <c r="CR281" s="132"/>
      <c r="CS281" s="132"/>
      <c r="CT281" s="132"/>
    </row>
    <row r="282" spans="17:98"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</row>
    <row r="283" spans="17:98"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  <c r="CJ283" s="132"/>
      <c r="CK283" s="132"/>
      <c r="CL283" s="132"/>
      <c r="CM283" s="132"/>
      <c r="CN283" s="132"/>
      <c r="CO283" s="132"/>
      <c r="CP283" s="132"/>
      <c r="CQ283" s="132"/>
      <c r="CR283" s="132"/>
      <c r="CS283" s="132"/>
      <c r="CT283" s="132"/>
    </row>
    <row r="284" spans="17:98"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  <c r="BQ284" s="132"/>
      <c r="BR284" s="132"/>
      <c r="BS284" s="132"/>
      <c r="BT284" s="132"/>
      <c r="BU284" s="132"/>
      <c r="BV284" s="132"/>
      <c r="BW284" s="132"/>
      <c r="BX284" s="132"/>
      <c r="BY284" s="132"/>
      <c r="BZ284" s="132"/>
      <c r="CA284" s="132"/>
      <c r="CB284" s="132"/>
      <c r="CC284" s="132"/>
      <c r="CD284" s="132"/>
      <c r="CE284" s="132"/>
      <c r="CF284" s="132"/>
      <c r="CG284" s="132"/>
      <c r="CH284" s="132"/>
      <c r="CI284" s="132"/>
      <c r="CJ284" s="132"/>
      <c r="CK284" s="132"/>
      <c r="CL284" s="132"/>
      <c r="CM284" s="132"/>
      <c r="CN284" s="132"/>
      <c r="CO284" s="132"/>
      <c r="CP284" s="132"/>
      <c r="CQ284" s="132"/>
      <c r="CR284" s="132"/>
      <c r="CS284" s="132"/>
      <c r="CT284" s="132"/>
    </row>
    <row r="285" spans="17:98"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  <c r="BS285" s="132"/>
      <c r="BT285" s="132"/>
      <c r="BU285" s="132"/>
      <c r="BV285" s="132"/>
      <c r="BW285" s="132"/>
      <c r="BX285" s="132"/>
      <c r="BY285" s="132"/>
      <c r="BZ285" s="132"/>
      <c r="CA285" s="132"/>
      <c r="CB285" s="132"/>
      <c r="CC285" s="132"/>
      <c r="CD285" s="132"/>
      <c r="CE285" s="132"/>
      <c r="CF285" s="132"/>
      <c r="CG285" s="132"/>
      <c r="CH285" s="132"/>
      <c r="CI285" s="132"/>
      <c r="CJ285" s="132"/>
      <c r="CK285" s="132"/>
      <c r="CL285" s="132"/>
      <c r="CM285" s="132"/>
      <c r="CN285" s="132"/>
      <c r="CO285" s="132"/>
      <c r="CP285" s="132"/>
      <c r="CQ285" s="132"/>
      <c r="CR285" s="132"/>
      <c r="CS285" s="132"/>
      <c r="CT285" s="132"/>
    </row>
    <row r="286" spans="17:98"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  <c r="BQ286" s="132"/>
      <c r="BR286" s="132"/>
      <c r="BS286" s="132"/>
      <c r="BT286" s="132"/>
      <c r="BU286" s="132"/>
      <c r="BV286" s="132"/>
      <c r="BW286" s="132"/>
      <c r="BX286" s="132"/>
      <c r="BY286" s="132"/>
      <c r="BZ286" s="132"/>
      <c r="CA286" s="132"/>
      <c r="CB286" s="132"/>
      <c r="CC286" s="132"/>
      <c r="CD286" s="132"/>
      <c r="CE286" s="132"/>
      <c r="CF286" s="132"/>
      <c r="CG286" s="132"/>
      <c r="CH286" s="132"/>
      <c r="CI286" s="132"/>
      <c r="CJ286" s="132"/>
      <c r="CK286" s="132"/>
      <c r="CL286" s="132"/>
      <c r="CM286" s="132"/>
      <c r="CN286" s="132"/>
      <c r="CO286" s="132"/>
      <c r="CP286" s="132"/>
      <c r="CQ286" s="132"/>
      <c r="CR286" s="132"/>
      <c r="CS286" s="132"/>
      <c r="CT286" s="132"/>
    </row>
    <row r="287" spans="17:98"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  <c r="BQ287" s="132"/>
      <c r="BR287" s="132"/>
      <c r="BS287" s="132"/>
      <c r="BT287" s="132"/>
      <c r="BU287" s="132"/>
      <c r="BV287" s="132"/>
      <c r="BW287" s="132"/>
      <c r="BX287" s="132"/>
      <c r="BY287" s="132"/>
      <c r="BZ287" s="132"/>
      <c r="CA287" s="132"/>
      <c r="CB287" s="132"/>
      <c r="CC287" s="132"/>
      <c r="CD287" s="132"/>
      <c r="CE287" s="132"/>
      <c r="CF287" s="132"/>
      <c r="CG287" s="132"/>
      <c r="CH287" s="132"/>
      <c r="CI287" s="132"/>
      <c r="CJ287" s="132"/>
      <c r="CK287" s="132"/>
      <c r="CL287" s="132"/>
      <c r="CM287" s="132"/>
      <c r="CN287" s="132"/>
      <c r="CO287" s="132"/>
      <c r="CP287" s="132"/>
      <c r="CQ287" s="132"/>
      <c r="CR287" s="132"/>
      <c r="CS287" s="132"/>
      <c r="CT287" s="132"/>
    </row>
    <row r="288" spans="17:98"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32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  <c r="CH288" s="132"/>
      <c r="CI288" s="132"/>
      <c r="CJ288" s="132"/>
      <c r="CK288" s="132"/>
      <c r="CL288" s="132"/>
      <c r="CM288" s="132"/>
      <c r="CN288" s="132"/>
      <c r="CO288" s="132"/>
      <c r="CP288" s="132"/>
      <c r="CQ288" s="132"/>
      <c r="CR288" s="132"/>
      <c r="CS288" s="132"/>
      <c r="CT288" s="132"/>
    </row>
    <row r="289" spans="17:98"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32"/>
      <c r="BX289" s="132"/>
      <c r="BY289" s="132"/>
      <c r="BZ289" s="132"/>
      <c r="CA289" s="132"/>
      <c r="CB289" s="132"/>
      <c r="CC289" s="132"/>
      <c r="CD289" s="132"/>
      <c r="CE289" s="132"/>
      <c r="CF289" s="132"/>
      <c r="CG289" s="132"/>
      <c r="CH289" s="132"/>
      <c r="CI289" s="132"/>
      <c r="CJ289" s="132"/>
      <c r="CK289" s="132"/>
      <c r="CL289" s="132"/>
      <c r="CM289" s="132"/>
      <c r="CN289" s="132"/>
      <c r="CO289" s="132"/>
      <c r="CP289" s="132"/>
      <c r="CQ289" s="132"/>
      <c r="CR289" s="132"/>
      <c r="CS289" s="132"/>
      <c r="CT289" s="132"/>
    </row>
    <row r="290" spans="17:98"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2"/>
      <c r="BR290" s="132"/>
      <c r="BS290" s="132"/>
      <c r="BT290" s="132"/>
      <c r="BU290" s="132"/>
      <c r="BV290" s="132"/>
      <c r="BW290" s="132"/>
      <c r="BX290" s="132"/>
      <c r="BY290" s="132"/>
      <c r="BZ290" s="132"/>
      <c r="CA290" s="132"/>
      <c r="CB290" s="132"/>
      <c r="CC290" s="132"/>
      <c r="CD290" s="132"/>
      <c r="CE290" s="132"/>
      <c r="CF290" s="132"/>
      <c r="CG290" s="132"/>
      <c r="CH290" s="132"/>
      <c r="CI290" s="132"/>
      <c r="CJ290" s="132"/>
      <c r="CK290" s="132"/>
      <c r="CL290" s="132"/>
      <c r="CM290" s="132"/>
      <c r="CN290" s="132"/>
      <c r="CO290" s="132"/>
      <c r="CP290" s="132"/>
      <c r="CQ290" s="132"/>
      <c r="CR290" s="132"/>
      <c r="CS290" s="132"/>
      <c r="CT290" s="132"/>
    </row>
    <row r="291" spans="17:98"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  <c r="BQ291" s="132"/>
      <c r="BR291" s="132"/>
      <c r="BS291" s="132"/>
      <c r="BT291" s="132"/>
      <c r="BU291" s="132"/>
      <c r="BV291" s="132"/>
      <c r="BW291" s="132"/>
      <c r="BX291" s="132"/>
      <c r="BY291" s="132"/>
      <c r="BZ291" s="132"/>
      <c r="CA291" s="132"/>
      <c r="CB291" s="132"/>
      <c r="CC291" s="132"/>
      <c r="CD291" s="132"/>
      <c r="CE291" s="132"/>
      <c r="CF291" s="132"/>
      <c r="CG291" s="132"/>
      <c r="CH291" s="132"/>
      <c r="CI291" s="132"/>
      <c r="CJ291" s="132"/>
      <c r="CK291" s="132"/>
      <c r="CL291" s="132"/>
      <c r="CM291" s="132"/>
      <c r="CN291" s="132"/>
      <c r="CO291" s="132"/>
      <c r="CP291" s="132"/>
      <c r="CQ291" s="132"/>
      <c r="CR291" s="132"/>
      <c r="CS291" s="132"/>
      <c r="CT291" s="132"/>
    </row>
    <row r="292" spans="17:98"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  <c r="BQ292" s="132"/>
      <c r="BR292" s="132"/>
      <c r="BS292" s="132"/>
      <c r="BT292" s="132"/>
      <c r="BU292" s="132"/>
      <c r="BV292" s="132"/>
      <c r="BW292" s="132"/>
      <c r="BX292" s="132"/>
      <c r="BY292" s="132"/>
      <c r="BZ292" s="132"/>
      <c r="CA292" s="132"/>
      <c r="CB292" s="132"/>
      <c r="CC292" s="132"/>
      <c r="CD292" s="132"/>
      <c r="CE292" s="132"/>
      <c r="CF292" s="132"/>
      <c r="CG292" s="132"/>
      <c r="CH292" s="132"/>
      <c r="CI292" s="132"/>
      <c r="CJ292" s="132"/>
      <c r="CK292" s="132"/>
      <c r="CL292" s="132"/>
      <c r="CM292" s="132"/>
      <c r="CN292" s="132"/>
      <c r="CO292" s="132"/>
      <c r="CP292" s="132"/>
      <c r="CQ292" s="132"/>
      <c r="CR292" s="132"/>
      <c r="CS292" s="132"/>
      <c r="CT292" s="132"/>
    </row>
    <row r="293" spans="17:98"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30"/>
      <c r="AI293" s="130"/>
      <c r="AJ293" s="130"/>
      <c r="AK293" s="130"/>
      <c r="AL293" s="130"/>
      <c r="AM293" s="130"/>
      <c r="AN293" s="130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132"/>
      <c r="BA293" s="132"/>
      <c r="BB293" s="132"/>
      <c r="BC293" s="132"/>
      <c r="BD293" s="132"/>
      <c r="BE293" s="132"/>
      <c r="BF293" s="132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  <c r="BQ293" s="132"/>
      <c r="BR293" s="132"/>
      <c r="BS293" s="132"/>
      <c r="BT293" s="132"/>
      <c r="BU293" s="132"/>
      <c r="BV293" s="132"/>
      <c r="BW293" s="132"/>
      <c r="BX293" s="132"/>
      <c r="BY293" s="132"/>
      <c r="BZ293" s="132"/>
      <c r="CA293" s="132"/>
      <c r="CB293" s="132"/>
      <c r="CC293" s="132"/>
      <c r="CD293" s="132"/>
      <c r="CE293" s="132"/>
      <c r="CF293" s="132"/>
      <c r="CG293" s="132"/>
      <c r="CH293" s="132"/>
      <c r="CI293" s="132"/>
      <c r="CJ293" s="132"/>
      <c r="CK293" s="132"/>
      <c r="CL293" s="132"/>
      <c r="CM293" s="132"/>
      <c r="CN293" s="132"/>
      <c r="CO293" s="132"/>
      <c r="CP293" s="132"/>
      <c r="CQ293" s="132"/>
      <c r="CR293" s="132"/>
      <c r="CS293" s="132"/>
      <c r="CT293" s="132"/>
    </row>
    <row r="294" spans="17:98"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2"/>
      <c r="AP294" s="132"/>
      <c r="AQ294" s="132"/>
      <c r="AR294" s="132"/>
      <c r="AS294" s="132"/>
      <c r="AT294" s="132"/>
      <c r="AU294" s="132"/>
      <c r="AV294" s="132"/>
      <c r="AW294" s="132"/>
      <c r="AX294" s="132"/>
      <c r="AY294" s="132"/>
      <c r="AZ294" s="132"/>
      <c r="BA294" s="132"/>
      <c r="BB294" s="132"/>
      <c r="BC294" s="132"/>
      <c r="BD294" s="132"/>
      <c r="BE294" s="132"/>
      <c r="BF294" s="132"/>
      <c r="BG294" s="132"/>
      <c r="BH294" s="132"/>
      <c r="BI294" s="132"/>
      <c r="BJ294" s="132"/>
      <c r="BK294" s="132"/>
      <c r="BL294" s="132"/>
      <c r="BM294" s="132"/>
      <c r="BN294" s="132"/>
      <c r="BO294" s="132"/>
      <c r="BP294" s="132"/>
      <c r="BQ294" s="132"/>
      <c r="BR294" s="132"/>
      <c r="BS294" s="132"/>
      <c r="BT294" s="132"/>
      <c r="BU294" s="132"/>
      <c r="BV294" s="132"/>
      <c r="BW294" s="132"/>
      <c r="BX294" s="132"/>
      <c r="BY294" s="132"/>
      <c r="BZ294" s="132"/>
      <c r="CA294" s="132"/>
      <c r="CB294" s="132"/>
      <c r="CC294" s="132"/>
      <c r="CD294" s="132"/>
      <c r="CE294" s="132"/>
      <c r="CF294" s="132"/>
      <c r="CG294" s="132"/>
      <c r="CH294" s="132"/>
      <c r="CI294" s="132"/>
      <c r="CJ294" s="132"/>
      <c r="CK294" s="132"/>
      <c r="CL294" s="132"/>
      <c r="CM294" s="132"/>
      <c r="CN294" s="132"/>
      <c r="CO294" s="132"/>
      <c r="CP294" s="132"/>
      <c r="CQ294" s="132"/>
      <c r="CR294" s="132"/>
      <c r="CS294" s="132"/>
      <c r="CT294" s="132"/>
    </row>
    <row r="295" spans="17:98"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  <c r="BQ295" s="132"/>
      <c r="BR295" s="132"/>
      <c r="BS295" s="132"/>
      <c r="BT295" s="132"/>
      <c r="BU295" s="132"/>
      <c r="BV295" s="132"/>
      <c r="BW295" s="132"/>
      <c r="BX295" s="132"/>
      <c r="BY295" s="132"/>
      <c r="BZ295" s="132"/>
      <c r="CA295" s="132"/>
      <c r="CB295" s="132"/>
      <c r="CC295" s="132"/>
      <c r="CD295" s="132"/>
      <c r="CE295" s="132"/>
      <c r="CF295" s="132"/>
      <c r="CG295" s="132"/>
      <c r="CH295" s="132"/>
      <c r="CI295" s="132"/>
      <c r="CJ295" s="132"/>
      <c r="CK295" s="132"/>
      <c r="CL295" s="132"/>
      <c r="CM295" s="132"/>
      <c r="CN295" s="132"/>
      <c r="CO295" s="132"/>
      <c r="CP295" s="132"/>
      <c r="CQ295" s="132"/>
      <c r="CR295" s="132"/>
      <c r="CS295" s="132"/>
      <c r="CT295" s="132"/>
    </row>
    <row r="296" spans="17:98"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  <c r="BQ296" s="132"/>
      <c r="BR296" s="132"/>
      <c r="BS296" s="132"/>
      <c r="BT296" s="132"/>
      <c r="BU296" s="132"/>
      <c r="BV296" s="132"/>
      <c r="BW296" s="132"/>
      <c r="BX296" s="132"/>
      <c r="BY296" s="132"/>
      <c r="BZ296" s="132"/>
      <c r="CA296" s="132"/>
      <c r="CB296" s="132"/>
      <c r="CC296" s="132"/>
      <c r="CD296" s="132"/>
      <c r="CE296" s="132"/>
      <c r="CF296" s="132"/>
      <c r="CG296" s="132"/>
      <c r="CH296" s="132"/>
      <c r="CI296" s="132"/>
      <c r="CJ296" s="132"/>
      <c r="CK296" s="132"/>
      <c r="CL296" s="132"/>
      <c r="CM296" s="132"/>
      <c r="CN296" s="132"/>
      <c r="CO296" s="132"/>
      <c r="CP296" s="132"/>
      <c r="CQ296" s="132"/>
      <c r="CR296" s="132"/>
      <c r="CS296" s="132"/>
      <c r="CT296" s="132"/>
    </row>
    <row r="297" spans="17:98"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  <c r="BB297" s="132"/>
      <c r="BC297" s="132"/>
      <c r="BD297" s="132"/>
      <c r="BE297" s="132"/>
      <c r="BF297" s="132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  <c r="BQ297" s="132"/>
      <c r="BR297" s="132"/>
      <c r="BS297" s="132"/>
      <c r="BT297" s="132"/>
      <c r="BU297" s="132"/>
      <c r="BV297" s="132"/>
      <c r="BW297" s="132"/>
      <c r="BX297" s="132"/>
      <c r="BY297" s="132"/>
      <c r="BZ297" s="132"/>
      <c r="CA297" s="132"/>
      <c r="CB297" s="132"/>
      <c r="CC297" s="132"/>
      <c r="CD297" s="132"/>
      <c r="CE297" s="132"/>
      <c r="CF297" s="132"/>
      <c r="CG297" s="132"/>
      <c r="CH297" s="132"/>
      <c r="CI297" s="132"/>
      <c r="CJ297" s="132"/>
      <c r="CK297" s="132"/>
      <c r="CL297" s="132"/>
      <c r="CM297" s="132"/>
      <c r="CN297" s="132"/>
      <c r="CO297" s="132"/>
      <c r="CP297" s="132"/>
      <c r="CQ297" s="132"/>
      <c r="CR297" s="132"/>
      <c r="CS297" s="132"/>
      <c r="CT297" s="132"/>
    </row>
    <row r="298" spans="17:98"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  <c r="BB298" s="132"/>
      <c r="BC298" s="132"/>
      <c r="BD298" s="132"/>
      <c r="BE298" s="132"/>
      <c r="BF298" s="132"/>
      <c r="BG298" s="132"/>
      <c r="BH298" s="132"/>
      <c r="BI298" s="132"/>
      <c r="BJ298" s="132"/>
      <c r="BK298" s="132"/>
      <c r="BL298" s="132"/>
      <c r="BM298" s="132"/>
      <c r="BN298" s="132"/>
      <c r="BO298" s="132"/>
      <c r="BP298" s="132"/>
      <c r="BQ298" s="132"/>
      <c r="BR298" s="132"/>
      <c r="BS298" s="132"/>
      <c r="BT298" s="132"/>
      <c r="BU298" s="132"/>
      <c r="BV298" s="132"/>
      <c r="BW298" s="132"/>
      <c r="BX298" s="132"/>
      <c r="BY298" s="132"/>
      <c r="BZ298" s="132"/>
      <c r="CA298" s="132"/>
      <c r="CB298" s="132"/>
      <c r="CC298" s="132"/>
      <c r="CD298" s="132"/>
      <c r="CE298" s="132"/>
      <c r="CF298" s="132"/>
      <c r="CG298" s="132"/>
      <c r="CH298" s="132"/>
      <c r="CI298" s="132"/>
      <c r="CJ298" s="132"/>
      <c r="CK298" s="132"/>
      <c r="CL298" s="132"/>
      <c r="CM298" s="132"/>
      <c r="CN298" s="132"/>
      <c r="CO298" s="132"/>
      <c r="CP298" s="132"/>
      <c r="CQ298" s="132"/>
      <c r="CR298" s="132"/>
      <c r="CS298" s="132"/>
      <c r="CT298" s="132"/>
    </row>
    <row r="299" spans="17:98"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  <c r="BQ299" s="132"/>
      <c r="BR299" s="132"/>
      <c r="BS299" s="132"/>
      <c r="BT299" s="132"/>
      <c r="BU299" s="132"/>
      <c r="BV299" s="132"/>
      <c r="BW299" s="132"/>
      <c r="BX299" s="132"/>
      <c r="BY299" s="132"/>
      <c r="BZ299" s="132"/>
      <c r="CA299" s="132"/>
      <c r="CB299" s="132"/>
      <c r="CC299" s="132"/>
      <c r="CD299" s="132"/>
      <c r="CE299" s="132"/>
      <c r="CF299" s="132"/>
      <c r="CG299" s="132"/>
      <c r="CH299" s="132"/>
      <c r="CI299" s="132"/>
      <c r="CJ299" s="132"/>
      <c r="CK299" s="132"/>
      <c r="CL299" s="132"/>
      <c r="CM299" s="132"/>
      <c r="CN299" s="132"/>
      <c r="CO299" s="132"/>
      <c r="CP299" s="132"/>
      <c r="CQ299" s="132"/>
      <c r="CR299" s="132"/>
      <c r="CS299" s="132"/>
      <c r="CT299" s="132"/>
    </row>
    <row r="300" spans="17:98"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  <c r="BQ300" s="132"/>
      <c r="BR300" s="132"/>
      <c r="BS300" s="132"/>
      <c r="BT300" s="132"/>
      <c r="BU300" s="132"/>
      <c r="BV300" s="132"/>
      <c r="BW300" s="132"/>
      <c r="BX300" s="132"/>
      <c r="BY300" s="132"/>
      <c r="BZ300" s="132"/>
      <c r="CA300" s="132"/>
      <c r="CB300" s="132"/>
      <c r="CC300" s="132"/>
      <c r="CD300" s="132"/>
      <c r="CE300" s="132"/>
      <c r="CF300" s="132"/>
      <c r="CG300" s="132"/>
      <c r="CH300" s="132"/>
      <c r="CI300" s="132"/>
      <c r="CJ300" s="132"/>
      <c r="CK300" s="132"/>
      <c r="CL300" s="132"/>
      <c r="CM300" s="132"/>
      <c r="CN300" s="132"/>
      <c r="CO300" s="132"/>
      <c r="CP300" s="132"/>
      <c r="CQ300" s="132"/>
      <c r="CR300" s="132"/>
      <c r="CS300" s="132"/>
      <c r="CT300" s="132"/>
    </row>
    <row r="301" spans="17:98"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  <c r="BQ301" s="132"/>
      <c r="BR301" s="132"/>
      <c r="BS301" s="132"/>
      <c r="BT301" s="132"/>
      <c r="BU301" s="132"/>
      <c r="BV301" s="132"/>
      <c r="BW301" s="132"/>
      <c r="BX301" s="132"/>
      <c r="BY301" s="132"/>
      <c r="BZ301" s="132"/>
      <c r="CA301" s="132"/>
      <c r="CB301" s="132"/>
      <c r="CC301" s="132"/>
      <c r="CD301" s="132"/>
      <c r="CE301" s="132"/>
      <c r="CF301" s="132"/>
      <c r="CG301" s="132"/>
      <c r="CH301" s="132"/>
      <c r="CI301" s="132"/>
      <c r="CJ301" s="132"/>
      <c r="CK301" s="132"/>
      <c r="CL301" s="132"/>
      <c r="CM301" s="132"/>
      <c r="CN301" s="132"/>
      <c r="CO301" s="132"/>
      <c r="CP301" s="132"/>
      <c r="CQ301" s="132"/>
      <c r="CR301" s="132"/>
      <c r="CS301" s="132"/>
      <c r="CT301" s="132"/>
    </row>
    <row r="302" spans="17:98"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2"/>
      <c r="BH302" s="132"/>
      <c r="BI302" s="132"/>
      <c r="BJ302" s="132"/>
      <c r="BK302" s="132"/>
      <c r="BL302" s="132"/>
      <c r="BM302" s="132"/>
      <c r="BN302" s="132"/>
      <c r="BO302" s="132"/>
      <c r="BP302" s="132"/>
      <c r="BQ302" s="132"/>
      <c r="BR302" s="132"/>
      <c r="BS302" s="132"/>
      <c r="BT302" s="132"/>
      <c r="BU302" s="132"/>
      <c r="BV302" s="132"/>
      <c r="BW302" s="132"/>
      <c r="BX302" s="132"/>
      <c r="BY302" s="132"/>
      <c r="BZ302" s="132"/>
      <c r="CA302" s="132"/>
      <c r="CB302" s="132"/>
      <c r="CC302" s="132"/>
      <c r="CD302" s="132"/>
      <c r="CE302" s="132"/>
      <c r="CF302" s="132"/>
      <c r="CG302" s="132"/>
      <c r="CH302" s="132"/>
      <c r="CI302" s="132"/>
      <c r="CJ302" s="132"/>
      <c r="CK302" s="132"/>
      <c r="CL302" s="132"/>
      <c r="CM302" s="132"/>
      <c r="CN302" s="132"/>
      <c r="CO302" s="132"/>
      <c r="CP302" s="132"/>
      <c r="CQ302" s="132"/>
      <c r="CR302" s="132"/>
      <c r="CS302" s="132"/>
      <c r="CT302" s="132"/>
    </row>
    <row r="303" spans="17:98"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32"/>
      <c r="BG303" s="132"/>
      <c r="BH303" s="132"/>
      <c r="BI303" s="132"/>
      <c r="BJ303" s="132"/>
      <c r="BK303" s="132"/>
      <c r="BL303" s="132"/>
      <c r="BM303" s="132"/>
      <c r="BN303" s="132"/>
      <c r="BO303" s="132"/>
      <c r="BP303" s="132"/>
      <c r="BQ303" s="132"/>
      <c r="BR303" s="132"/>
      <c r="BS303" s="132"/>
      <c r="BT303" s="132"/>
      <c r="BU303" s="132"/>
      <c r="BV303" s="132"/>
      <c r="BW303" s="132"/>
      <c r="BX303" s="132"/>
      <c r="BY303" s="132"/>
      <c r="BZ303" s="132"/>
      <c r="CA303" s="132"/>
      <c r="CB303" s="132"/>
      <c r="CC303" s="132"/>
      <c r="CD303" s="132"/>
      <c r="CE303" s="132"/>
      <c r="CF303" s="132"/>
      <c r="CG303" s="132"/>
      <c r="CH303" s="132"/>
      <c r="CI303" s="132"/>
      <c r="CJ303" s="132"/>
      <c r="CK303" s="132"/>
      <c r="CL303" s="132"/>
      <c r="CM303" s="132"/>
      <c r="CN303" s="132"/>
      <c r="CO303" s="132"/>
      <c r="CP303" s="132"/>
      <c r="CQ303" s="132"/>
      <c r="CR303" s="132"/>
      <c r="CS303" s="132"/>
      <c r="CT303" s="132"/>
    </row>
    <row r="304" spans="17:98"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2"/>
      <c r="BR304" s="132"/>
      <c r="BS304" s="132"/>
      <c r="BT304" s="132"/>
      <c r="BU304" s="132"/>
      <c r="BV304" s="132"/>
      <c r="BW304" s="132"/>
      <c r="BX304" s="132"/>
      <c r="BY304" s="132"/>
      <c r="BZ304" s="132"/>
      <c r="CA304" s="132"/>
      <c r="CB304" s="132"/>
      <c r="CC304" s="132"/>
      <c r="CD304" s="132"/>
      <c r="CE304" s="132"/>
      <c r="CF304" s="132"/>
      <c r="CG304" s="132"/>
      <c r="CH304" s="132"/>
      <c r="CI304" s="132"/>
      <c r="CJ304" s="132"/>
      <c r="CK304" s="132"/>
      <c r="CL304" s="132"/>
      <c r="CM304" s="132"/>
      <c r="CN304" s="132"/>
      <c r="CO304" s="132"/>
      <c r="CP304" s="132"/>
      <c r="CQ304" s="132"/>
      <c r="CR304" s="132"/>
      <c r="CS304" s="132"/>
      <c r="CT304" s="132"/>
    </row>
    <row r="305" spans="17:98"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2"/>
      <c r="BE305" s="132"/>
      <c r="BF305" s="132"/>
      <c r="BG305" s="132"/>
      <c r="BH305" s="132"/>
      <c r="BI305" s="132"/>
      <c r="BJ305" s="132"/>
      <c r="BK305" s="132"/>
      <c r="BL305" s="132"/>
      <c r="BM305" s="132"/>
      <c r="BN305" s="132"/>
      <c r="BO305" s="132"/>
      <c r="BP305" s="132"/>
      <c r="BQ305" s="132"/>
      <c r="BR305" s="132"/>
      <c r="BS305" s="132"/>
      <c r="BT305" s="132"/>
      <c r="BU305" s="132"/>
      <c r="BV305" s="132"/>
      <c r="BW305" s="132"/>
      <c r="BX305" s="132"/>
      <c r="BY305" s="132"/>
      <c r="BZ305" s="132"/>
      <c r="CA305" s="132"/>
      <c r="CB305" s="132"/>
      <c r="CC305" s="132"/>
      <c r="CD305" s="132"/>
      <c r="CE305" s="132"/>
      <c r="CF305" s="132"/>
      <c r="CG305" s="132"/>
      <c r="CH305" s="132"/>
      <c r="CI305" s="132"/>
      <c r="CJ305" s="132"/>
      <c r="CK305" s="132"/>
      <c r="CL305" s="132"/>
      <c r="CM305" s="132"/>
      <c r="CN305" s="132"/>
      <c r="CO305" s="132"/>
      <c r="CP305" s="132"/>
      <c r="CQ305" s="132"/>
      <c r="CR305" s="132"/>
      <c r="CS305" s="132"/>
      <c r="CT305" s="132"/>
    </row>
    <row r="306" spans="17:98"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2"/>
      <c r="AP306" s="132"/>
      <c r="AQ306" s="132"/>
      <c r="AR306" s="132"/>
      <c r="AS306" s="132"/>
      <c r="AT306" s="132"/>
      <c r="AU306" s="132"/>
      <c r="AV306" s="132"/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32"/>
      <c r="BG306" s="132"/>
      <c r="BH306" s="132"/>
      <c r="BI306" s="132"/>
      <c r="BJ306" s="132"/>
      <c r="BK306" s="132"/>
      <c r="BL306" s="132"/>
      <c r="BM306" s="132"/>
      <c r="BN306" s="132"/>
      <c r="BO306" s="132"/>
      <c r="BP306" s="132"/>
      <c r="BQ306" s="132"/>
      <c r="BR306" s="132"/>
      <c r="BS306" s="132"/>
      <c r="BT306" s="132"/>
      <c r="BU306" s="132"/>
      <c r="BV306" s="132"/>
      <c r="BW306" s="132"/>
      <c r="BX306" s="132"/>
      <c r="BY306" s="132"/>
      <c r="BZ306" s="132"/>
      <c r="CA306" s="132"/>
      <c r="CB306" s="132"/>
      <c r="CC306" s="132"/>
      <c r="CD306" s="132"/>
      <c r="CE306" s="132"/>
      <c r="CF306" s="132"/>
      <c r="CG306" s="132"/>
      <c r="CH306" s="132"/>
      <c r="CI306" s="132"/>
      <c r="CJ306" s="132"/>
      <c r="CK306" s="132"/>
      <c r="CL306" s="132"/>
      <c r="CM306" s="132"/>
      <c r="CN306" s="132"/>
      <c r="CO306" s="132"/>
      <c r="CP306" s="132"/>
      <c r="CQ306" s="132"/>
      <c r="CR306" s="132"/>
      <c r="CS306" s="132"/>
      <c r="CT306" s="132"/>
    </row>
    <row r="307" spans="17:98"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/>
      <c r="AY307" s="132"/>
      <c r="AZ307" s="132"/>
      <c r="BA307" s="132"/>
      <c r="BB307" s="132"/>
      <c r="BC307" s="132"/>
      <c r="BD307" s="132"/>
      <c r="BE307" s="132"/>
      <c r="BF307" s="132"/>
      <c r="BG307" s="132"/>
      <c r="BH307" s="132"/>
      <c r="BI307" s="132"/>
      <c r="BJ307" s="132"/>
      <c r="BK307" s="132"/>
      <c r="BL307" s="132"/>
      <c r="BM307" s="132"/>
      <c r="BN307" s="132"/>
      <c r="BO307" s="132"/>
      <c r="BP307" s="132"/>
      <c r="BQ307" s="132"/>
      <c r="BR307" s="132"/>
      <c r="BS307" s="132"/>
      <c r="BT307" s="132"/>
      <c r="BU307" s="132"/>
      <c r="BV307" s="132"/>
      <c r="BW307" s="132"/>
      <c r="BX307" s="132"/>
      <c r="BY307" s="132"/>
      <c r="BZ307" s="132"/>
      <c r="CA307" s="132"/>
      <c r="CB307" s="132"/>
      <c r="CC307" s="132"/>
      <c r="CD307" s="132"/>
      <c r="CE307" s="132"/>
      <c r="CF307" s="132"/>
      <c r="CG307" s="132"/>
      <c r="CH307" s="132"/>
      <c r="CI307" s="132"/>
      <c r="CJ307" s="132"/>
      <c r="CK307" s="132"/>
      <c r="CL307" s="132"/>
      <c r="CM307" s="132"/>
      <c r="CN307" s="132"/>
      <c r="CO307" s="132"/>
      <c r="CP307" s="132"/>
      <c r="CQ307" s="132"/>
      <c r="CR307" s="132"/>
      <c r="CS307" s="132"/>
      <c r="CT307" s="132"/>
    </row>
    <row r="308" spans="17:98"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2"/>
      <c r="BH308" s="132"/>
      <c r="BI308" s="132"/>
      <c r="BJ308" s="132"/>
      <c r="BK308" s="132"/>
      <c r="BL308" s="132"/>
      <c r="BM308" s="132"/>
      <c r="BN308" s="132"/>
      <c r="BO308" s="132"/>
      <c r="BP308" s="132"/>
      <c r="BQ308" s="132"/>
      <c r="BR308" s="132"/>
      <c r="BS308" s="132"/>
      <c r="BT308" s="132"/>
      <c r="BU308" s="132"/>
      <c r="BV308" s="132"/>
      <c r="BW308" s="132"/>
      <c r="BX308" s="132"/>
      <c r="BY308" s="132"/>
      <c r="BZ308" s="132"/>
      <c r="CA308" s="132"/>
      <c r="CB308" s="132"/>
      <c r="CC308" s="132"/>
      <c r="CD308" s="132"/>
      <c r="CE308" s="132"/>
      <c r="CF308" s="132"/>
      <c r="CG308" s="132"/>
      <c r="CH308" s="132"/>
      <c r="CI308" s="132"/>
      <c r="CJ308" s="132"/>
      <c r="CK308" s="132"/>
      <c r="CL308" s="132"/>
      <c r="CM308" s="132"/>
      <c r="CN308" s="132"/>
      <c r="CO308" s="132"/>
      <c r="CP308" s="132"/>
      <c r="CQ308" s="132"/>
      <c r="CR308" s="132"/>
      <c r="CS308" s="132"/>
      <c r="CT308" s="132"/>
    </row>
    <row r="309" spans="17:98"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/>
      <c r="BM309" s="132"/>
      <c r="BN309" s="132"/>
      <c r="BO309" s="132"/>
      <c r="BP309" s="132"/>
      <c r="BQ309" s="132"/>
      <c r="BR309" s="132"/>
      <c r="BS309" s="132"/>
      <c r="BT309" s="132"/>
      <c r="BU309" s="132"/>
      <c r="BV309" s="132"/>
      <c r="BW309" s="132"/>
      <c r="BX309" s="132"/>
      <c r="BY309" s="132"/>
      <c r="BZ309" s="132"/>
      <c r="CA309" s="132"/>
      <c r="CB309" s="132"/>
      <c r="CC309" s="132"/>
      <c r="CD309" s="132"/>
      <c r="CE309" s="132"/>
      <c r="CF309" s="132"/>
      <c r="CG309" s="132"/>
      <c r="CH309" s="132"/>
      <c r="CI309" s="132"/>
      <c r="CJ309" s="132"/>
      <c r="CK309" s="132"/>
      <c r="CL309" s="132"/>
      <c r="CM309" s="132"/>
      <c r="CN309" s="132"/>
      <c r="CO309" s="132"/>
      <c r="CP309" s="132"/>
      <c r="CQ309" s="132"/>
      <c r="CR309" s="132"/>
      <c r="CS309" s="132"/>
      <c r="CT309" s="132"/>
    </row>
    <row r="310" spans="17:98"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2"/>
      <c r="AP310" s="132"/>
      <c r="AQ310" s="132"/>
      <c r="AR310" s="132"/>
      <c r="AS310" s="132"/>
      <c r="AT310" s="132"/>
      <c r="AU310" s="132"/>
      <c r="AV310" s="132"/>
      <c r="AW310" s="132"/>
      <c r="AX310" s="132"/>
      <c r="AY310" s="132"/>
      <c r="AZ310" s="132"/>
      <c r="BA310" s="132"/>
      <c r="BB310" s="132"/>
      <c r="BC310" s="132"/>
      <c r="BD310" s="132"/>
      <c r="BE310" s="132"/>
      <c r="BF310" s="132"/>
      <c r="BG310" s="132"/>
      <c r="BH310" s="132"/>
      <c r="BI310" s="132"/>
      <c r="BJ310" s="132"/>
      <c r="BK310" s="132"/>
      <c r="BL310" s="132"/>
      <c r="BM310" s="132"/>
      <c r="BN310" s="132"/>
      <c r="BO310" s="132"/>
      <c r="BP310" s="132"/>
      <c r="BQ310" s="132"/>
      <c r="BR310" s="132"/>
      <c r="BS310" s="132"/>
      <c r="BT310" s="132"/>
      <c r="BU310" s="132"/>
      <c r="BV310" s="132"/>
      <c r="BW310" s="132"/>
      <c r="BX310" s="132"/>
      <c r="BY310" s="132"/>
      <c r="BZ310" s="132"/>
      <c r="CA310" s="132"/>
      <c r="CB310" s="132"/>
      <c r="CC310" s="132"/>
      <c r="CD310" s="132"/>
      <c r="CE310" s="132"/>
      <c r="CF310" s="132"/>
      <c r="CG310" s="132"/>
      <c r="CH310" s="132"/>
      <c r="CI310" s="132"/>
      <c r="CJ310" s="132"/>
      <c r="CK310" s="132"/>
      <c r="CL310" s="132"/>
      <c r="CM310" s="132"/>
      <c r="CN310" s="132"/>
      <c r="CO310" s="132"/>
      <c r="CP310" s="132"/>
      <c r="CQ310" s="132"/>
      <c r="CR310" s="132"/>
      <c r="CS310" s="132"/>
      <c r="CT310" s="132"/>
    </row>
    <row r="311" spans="17:98"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  <c r="AF311" s="130"/>
      <c r="AG311" s="130"/>
      <c r="AH311" s="130"/>
      <c r="AI311" s="130"/>
      <c r="AJ311" s="130"/>
      <c r="AK311" s="130"/>
      <c r="AL311" s="130"/>
      <c r="AM311" s="130"/>
      <c r="AN311" s="130"/>
      <c r="AO311" s="132"/>
      <c r="AP311" s="132"/>
      <c r="AQ311" s="132"/>
      <c r="AR311" s="132"/>
      <c r="AS311" s="132"/>
      <c r="AT311" s="132"/>
      <c r="AU311" s="132"/>
      <c r="AV311" s="132"/>
      <c r="AW311" s="132"/>
      <c r="AX311" s="132"/>
      <c r="AY311" s="132"/>
      <c r="AZ311" s="132"/>
      <c r="BA311" s="132"/>
      <c r="BB311" s="132"/>
      <c r="BC311" s="132"/>
      <c r="BD311" s="132"/>
      <c r="BE311" s="132"/>
      <c r="BF311" s="132"/>
      <c r="BG311" s="132"/>
      <c r="BH311" s="132"/>
      <c r="BI311" s="132"/>
      <c r="BJ311" s="132"/>
      <c r="BK311" s="132"/>
      <c r="BL311" s="132"/>
      <c r="BM311" s="132"/>
      <c r="BN311" s="132"/>
      <c r="BO311" s="132"/>
      <c r="BP311" s="132"/>
      <c r="BQ311" s="132"/>
      <c r="BR311" s="132"/>
      <c r="BS311" s="132"/>
      <c r="BT311" s="132"/>
      <c r="BU311" s="132"/>
      <c r="BV311" s="132"/>
      <c r="BW311" s="132"/>
      <c r="BX311" s="132"/>
      <c r="BY311" s="132"/>
      <c r="BZ311" s="132"/>
      <c r="CA311" s="132"/>
      <c r="CB311" s="132"/>
      <c r="CC311" s="132"/>
      <c r="CD311" s="132"/>
      <c r="CE311" s="132"/>
      <c r="CF311" s="132"/>
      <c r="CG311" s="132"/>
      <c r="CH311" s="132"/>
      <c r="CI311" s="132"/>
      <c r="CJ311" s="132"/>
      <c r="CK311" s="132"/>
      <c r="CL311" s="132"/>
      <c r="CM311" s="132"/>
      <c r="CN311" s="132"/>
      <c r="CO311" s="132"/>
      <c r="CP311" s="132"/>
      <c r="CQ311" s="132"/>
      <c r="CR311" s="132"/>
      <c r="CS311" s="132"/>
      <c r="CT311" s="132"/>
    </row>
    <row r="312" spans="17:98"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  <c r="AG312" s="130"/>
      <c r="AH312" s="130"/>
      <c r="AI312" s="130"/>
      <c r="AJ312" s="130"/>
      <c r="AK312" s="130"/>
      <c r="AL312" s="130"/>
      <c r="AM312" s="130"/>
      <c r="AN312" s="130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  <c r="BB312" s="132"/>
      <c r="BC312" s="132"/>
      <c r="BD312" s="132"/>
      <c r="BE312" s="132"/>
      <c r="BF312" s="132"/>
      <c r="BG312" s="132"/>
      <c r="BH312" s="132"/>
      <c r="BI312" s="132"/>
      <c r="BJ312" s="132"/>
      <c r="BK312" s="132"/>
      <c r="BL312" s="132"/>
      <c r="BM312" s="132"/>
      <c r="BN312" s="132"/>
      <c r="BO312" s="132"/>
      <c r="BP312" s="132"/>
      <c r="BQ312" s="132"/>
      <c r="BR312" s="132"/>
      <c r="BS312" s="132"/>
      <c r="BT312" s="132"/>
      <c r="BU312" s="132"/>
      <c r="BV312" s="132"/>
      <c r="BW312" s="132"/>
      <c r="BX312" s="132"/>
      <c r="BY312" s="132"/>
      <c r="BZ312" s="132"/>
      <c r="CA312" s="132"/>
      <c r="CB312" s="132"/>
      <c r="CC312" s="132"/>
      <c r="CD312" s="132"/>
      <c r="CE312" s="132"/>
      <c r="CF312" s="132"/>
      <c r="CG312" s="132"/>
      <c r="CH312" s="132"/>
      <c r="CI312" s="132"/>
      <c r="CJ312" s="132"/>
      <c r="CK312" s="132"/>
      <c r="CL312" s="132"/>
      <c r="CM312" s="132"/>
      <c r="CN312" s="132"/>
      <c r="CO312" s="132"/>
      <c r="CP312" s="132"/>
      <c r="CQ312" s="132"/>
      <c r="CR312" s="132"/>
      <c r="CS312" s="132"/>
      <c r="CT312" s="132"/>
    </row>
    <row r="313" spans="17:98"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  <c r="BG313" s="132"/>
      <c r="BH313" s="132"/>
      <c r="BI313" s="132"/>
      <c r="BJ313" s="132"/>
      <c r="BK313" s="132"/>
      <c r="BL313" s="132"/>
      <c r="BM313" s="132"/>
      <c r="BN313" s="132"/>
      <c r="BO313" s="132"/>
      <c r="BP313" s="132"/>
      <c r="BQ313" s="132"/>
      <c r="BR313" s="132"/>
      <c r="BS313" s="132"/>
      <c r="BT313" s="132"/>
      <c r="BU313" s="132"/>
      <c r="BV313" s="132"/>
      <c r="BW313" s="132"/>
      <c r="BX313" s="132"/>
      <c r="BY313" s="132"/>
      <c r="BZ313" s="132"/>
      <c r="CA313" s="132"/>
      <c r="CB313" s="132"/>
      <c r="CC313" s="132"/>
      <c r="CD313" s="132"/>
      <c r="CE313" s="132"/>
      <c r="CF313" s="132"/>
      <c r="CG313" s="132"/>
      <c r="CH313" s="132"/>
      <c r="CI313" s="132"/>
      <c r="CJ313" s="132"/>
      <c r="CK313" s="132"/>
      <c r="CL313" s="132"/>
      <c r="CM313" s="132"/>
      <c r="CN313" s="132"/>
      <c r="CO313" s="132"/>
      <c r="CP313" s="132"/>
      <c r="CQ313" s="132"/>
      <c r="CR313" s="132"/>
      <c r="CS313" s="132"/>
      <c r="CT313" s="132"/>
    </row>
    <row r="314" spans="17:98"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  <c r="AF314" s="130"/>
      <c r="AG314" s="130"/>
      <c r="AH314" s="130"/>
      <c r="AI314" s="130"/>
      <c r="AJ314" s="130"/>
      <c r="AK314" s="130"/>
      <c r="AL314" s="130"/>
      <c r="AM314" s="130"/>
      <c r="AN314" s="130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  <c r="BQ314" s="132"/>
      <c r="BR314" s="132"/>
      <c r="BS314" s="132"/>
      <c r="BT314" s="132"/>
      <c r="BU314" s="132"/>
      <c r="BV314" s="132"/>
      <c r="BW314" s="132"/>
      <c r="BX314" s="132"/>
      <c r="BY314" s="132"/>
      <c r="BZ314" s="132"/>
      <c r="CA314" s="132"/>
      <c r="CB314" s="132"/>
      <c r="CC314" s="132"/>
      <c r="CD314" s="132"/>
      <c r="CE314" s="132"/>
      <c r="CF314" s="132"/>
      <c r="CG314" s="132"/>
      <c r="CH314" s="132"/>
      <c r="CI314" s="132"/>
      <c r="CJ314" s="132"/>
      <c r="CK314" s="132"/>
      <c r="CL314" s="132"/>
      <c r="CM314" s="132"/>
      <c r="CN314" s="132"/>
      <c r="CO314" s="132"/>
      <c r="CP314" s="132"/>
      <c r="CQ314" s="132"/>
      <c r="CR314" s="132"/>
      <c r="CS314" s="132"/>
      <c r="CT314" s="132"/>
    </row>
    <row r="315" spans="17:98"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  <c r="AF315" s="130"/>
      <c r="AG315" s="130"/>
      <c r="AH315" s="130"/>
      <c r="AI315" s="130"/>
      <c r="AJ315" s="130"/>
      <c r="AK315" s="130"/>
      <c r="AL315" s="130"/>
      <c r="AM315" s="130"/>
      <c r="AN315" s="130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32"/>
      <c r="BG315" s="132"/>
      <c r="BH315" s="132"/>
      <c r="BI315" s="132"/>
      <c r="BJ315" s="132"/>
      <c r="BK315" s="132"/>
      <c r="BL315" s="132"/>
      <c r="BM315" s="132"/>
      <c r="BN315" s="132"/>
      <c r="BO315" s="132"/>
      <c r="BP315" s="132"/>
      <c r="BQ315" s="132"/>
      <c r="BR315" s="132"/>
      <c r="BS315" s="132"/>
      <c r="BT315" s="132"/>
      <c r="BU315" s="132"/>
      <c r="BV315" s="132"/>
      <c r="BW315" s="132"/>
      <c r="BX315" s="132"/>
      <c r="BY315" s="132"/>
      <c r="BZ315" s="132"/>
      <c r="CA315" s="132"/>
      <c r="CB315" s="132"/>
      <c r="CC315" s="132"/>
      <c r="CD315" s="132"/>
      <c r="CE315" s="132"/>
      <c r="CF315" s="132"/>
      <c r="CG315" s="132"/>
      <c r="CH315" s="132"/>
      <c r="CI315" s="132"/>
      <c r="CJ315" s="132"/>
      <c r="CK315" s="132"/>
      <c r="CL315" s="132"/>
      <c r="CM315" s="132"/>
      <c r="CN315" s="132"/>
      <c r="CO315" s="132"/>
      <c r="CP315" s="132"/>
      <c r="CQ315" s="132"/>
      <c r="CR315" s="132"/>
      <c r="CS315" s="132"/>
      <c r="CT315" s="132"/>
    </row>
    <row r="316" spans="17:98"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  <c r="AG316" s="130"/>
      <c r="AH316" s="130"/>
      <c r="AI316" s="130"/>
      <c r="AJ316" s="130"/>
      <c r="AK316" s="130"/>
      <c r="AL316" s="130"/>
      <c r="AM316" s="130"/>
      <c r="AN316" s="130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  <c r="BQ316" s="132"/>
      <c r="BR316" s="132"/>
      <c r="BS316" s="132"/>
      <c r="BT316" s="132"/>
      <c r="BU316" s="132"/>
      <c r="BV316" s="132"/>
      <c r="BW316" s="132"/>
      <c r="BX316" s="132"/>
      <c r="BY316" s="132"/>
      <c r="BZ316" s="132"/>
      <c r="CA316" s="132"/>
      <c r="CB316" s="132"/>
      <c r="CC316" s="132"/>
      <c r="CD316" s="132"/>
      <c r="CE316" s="132"/>
      <c r="CF316" s="132"/>
      <c r="CG316" s="132"/>
      <c r="CH316" s="132"/>
      <c r="CI316" s="132"/>
      <c r="CJ316" s="132"/>
      <c r="CK316" s="132"/>
      <c r="CL316" s="132"/>
      <c r="CM316" s="132"/>
      <c r="CN316" s="132"/>
      <c r="CO316" s="132"/>
      <c r="CP316" s="132"/>
      <c r="CQ316" s="132"/>
      <c r="CR316" s="132"/>
      <c r="CS316" s="132"/>
      <c r="CT316" s="132"/>
    </row>
    <row r="317" spans="17:98"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30"/>
      <c r="AK317" s="130"/>
      <c r="AL317" s="130"/>
      <c r="AM317" s="130"/>
      <c r="AN317" s="130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  <c r="BM317" s="132"/>
      <c r="BN317" s="132"/>
      <c r="BO317" s="132"/>
      <c r="BP317" s="132"/>
      <c r="BQ317" s="132"/>
      <c r="BR317" s="132"/>
      <c r="BS317" s="132"/>
      <c r="BT317" s="132"/>
      <c r="BU317" s="132"/>
      <c r="BV317" s="132"/>
      <c r="BW317" s="132"/>
      <c r="BX317" s="132"/>
      <c r="BY317" s="132"/>
      <c r="BZ317" s="132"/>
      <c r="CA317" s="132"/>
      <c r="CB317" s="132"/>
      <c r="CC317" s="132"/>
      <c r="CD317" s="132"/>
      <c r="CE317" s="132"/>
      <c r="CF317" s="132"/>
      <c r="CG317" s="132"/>
      <c r="CH317" s="132"/>
      <c r="CI317" s="132"/>
      <c r="CJ317" s="132"/>
      <c r="CK317" s="132"/>
      <c r="CL317" s="132"/>
      <c r="CM317" s="132"/>
      <c r="CN317" s="132"/>
      <c r="CO317" s="132"/>
      <c r="CP317" s="132"/>
      <c r="CQ317" s="132"/>
      <c r="CR317" s="132"/>
      <c r="CS317" s="132"/>
      <c r="CT317" s="132"/>
    </row>
    <row r="318" spans="17:98"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  <c r="BQ318" s="132"/>
      <c r="BR318" s="132"/>
      <c r="BS318" s="132"/>
      <c r="BT318" s="132"/>
      <c r="BU318" s="132"/>
      <c r="BV318" s="132"/>
      <c r="BW318" s="132"/>
      <c r="BX318" s="132"/>
      <c r="BY318" s="132"/>
      <c r="BZ318" s="132"/>
      <c r="CA318" s="132"/>
      <c r="CB318" s="132"/>
      <c r="CC318" s="132"/>
      <c r="CD318" s="132"/>
      <c r="CE318" s="132"/>
      <c r="CF318" s="132"/>
      <c r="CG318" s="132"/>
      <c r="CH318" s="132"/>
      <c r="CI318" s="132"/>
      <c r="CJ318" s="132"/>
      <c r="CK318" s="132"/>
      <c r="CL318" s="132"/>
      <c r="CM318" s="132"/>
      <c r="CN318" s="132"/>
      <c r="CO318" s="132"/>
      <c r="CP318" s="132"/>
      <c r="CQ318" s="132"/>
      <c r="CR318" s="132"/>
      <c r="CS318" s="132"/>
      <c r="CT318" s="132"/>
    </row>
    <row r="319" spans="17:98"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  <c r="AG319" s="130"/>
      <c r="AH319" s="130"/>
      <c r="AI319" s="130"/>
      <c r="AJ319" s="130"/>
      <c r="AK319" s="130"/>
      <c r="AL319" s="130"/>
      <c r="AM319" s="130"/>
      <c r="AN319" s="130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  <c r="BJ319" s="132"/>
      <c r="BK319" s="132"/>
      <c r="BL319" s="132"/>
      <c r="BM319" s="132"/>
      <c r="BN319" s="132"/>
      <c r="BO319" s="132"/>
      <c r="BP319" s="132"/>
      <c r="BQ319" s="132"/>
      <c r="BR319" s="132"/>
      <c r="BS319" s="132"/>
      <c r="BT319" s="132"/>
      <c r="BU319" s="132"/>
      <c r="BV319" s="132"/>
      <c r="BW319" s="132"/>
      <c r="BX319" s="132"/>
      <c r="BY319" s="132"/>
      <c r="BZ319" s="132"/>
      <c r="CA319" s="132"/>
      <c r="CB319" s="132"/>
      <c r="CC319" s="132"/>
      <c r="CD319" s="132"/>
      <c r="CE319" s="132"/>
      <c r="CF319" s="132"/>
      <c r="CG319" s="132"/>
      <c r="CH319" s="132"/>
      <c r="CI319" s="132"/>
      <c r="CJ319" s="132"/>
      <c r="CK319" s="132"/>
      <c r="CL319" s="132"/>
      <c r="CM319" s="132"/>
      <c r="CN319" s="132"/>
      <c r="CO319" s="132"/>
      <c r="CP319" s="132"/>
      <c r="CQ319" s="132"/>
      <c r="CR319" s="132"/>
      <c r="CS319" s="132"/>
      <c r="CT319" s="132"/>
    </row>
    <row r="320" spans="17:98"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  <c r="AG320" s="130"/>
      <c r="AH320" s="130"/>
      <c r="AI320" s="130"/>
      <c r="AJ320" s="130"/>
      <c r="AK320" s="130"/>
      <c r="AL320" s="130"/>
      <c r="AM320" s="130"/>
      <c r="AN320" s="130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  <c r="BQ320" s="132"/>
      <c r="BR320" s="132"/>
      <c r="BS320" s="132"/>
      <c r="BT320" s="132"/>
      <c r="BU320" s="132"/>
      <c r="BV320" s="132"/>
      <c r="BW320" s="132"/>
      <c r="BX320" s="132"/>
      <c r="BY320" s="132"/>
      <c r="BZ320" s="132"/>
      <c r="CA320" s="132"/>
      <c r="CB320" s="132"/>
      <c r="CC320" s="132"/>
      <c r="CD320" s="132"/>
      <c r="CE320" s="132"/>
      <c r="CF320" s="132"/>
      <c r="CG320" s="132"/>
      <c r="CH320" s="132"/>
      <c r="CI320" s="132"/>
      <c r="CJ320" s="132"/>
      <c r="CK320" s="132"/>
      <c r="CL320" s="132"/>
      <c r="CM320" s="132"/>
      <c r="CN320" s="132"/>
      <c r="CO320" s="132"/>
      <c r="CP320" s="132"/>
      <c r="CQ320" s="132"/>
      <c r="CR320" s="132"/>
      <c r="CS320" s="132"/>
      <c r="CT320" s="132"/>
    </row>
    <row r="321" spans="17:98"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  <c r="AG321" s="130"/>
      <c r="AH321" s="130"/>
      <c r="AI321" s="130"/>
      <c r="AJ321" s="130"/>
      <c r="AK321" s="130"/>
      <c r="AL321" s="130"/>
      <c r="AM321" s="130"/>
      <c r="AN321" s="130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  <c r="BQ321" s="132"/>
      <c r="BR321" s="132"/>
      <c r="BS321" s="132"/>
      <c r="BT321" s="132"/>
      <c r="BU321" s="132"/>
      <c r="BV321" s="132"/>
      <c r="BW321" s="132"/>
      <c r="BX321" s="132"/>
      <c r="BY321" s="132"/>
      <c r="BZ321" s="132"/>
      <c r="CA321" s="132"/>
      <c r="CB321" s="132"/>
      <c r="CC321" s="132"/>
      <c r="CD321" s="132"/>
      <c r="CE321" s="132"/>
      <c r="CF321" s="132"/>
      <c r="CG321" s="132"/>
      <c r="CH321" s="132"/>
      <c r="CI321" s="132"/>
      <c r="CJ321" s="132"/>
      <c r="CK321" s="132"/>
      <c r="CL321" s="132"/>
      <c r="CM321" s="132"/>
      <c r="CN321" s="132"/>
      <c r="CO321" s="132"/>
      <c r="CP321" s="132"/>
      <c r="CQ321" s="132"/>
      <c r="CR321" s="132"/>
      <c r="CS321" s="132"/>
      <c r="CT321" s="132"/>
    </row>
    <row r="322" spans="17:98"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32"/>
      <c r="BG322" s="132"/>
      <c r="BH322" s="132"/>
      <c r="BI322" s="132"/>
      <c r="BJ322" s="132"/>
      <c r="BK322" s="132"/>
      <c r="BL322" s="132"/>
      <c r="BM322" s="132"/>
      <c r="BN322" s="132"/>
      <c r="BO322" s="132"/>
      <c r="BP322" s="132"/>
      <c r="BQ322" s="132"/>
      <c r="BR322" s="132"/>
      <c r="BS322" s="132"/>
      <c r="BT322" s="132"/>
      <c r="BU322" s="132"/>
      <c r="BV322" s="132"/>
      <c r="BW322" s="132"/>
      <c r="BX322" s="132"/>
      <c r="BY322" s="132"/>
      <c r="BZ322" s="132"/>
      <c r="CA322" s="132"/>
      <c r="CB322" s="132"/>
      <c r="CC322" s="132"/>
      <c r="CD322" s="132"/>
      <c r="CE322" s="132"/>
      <c r="CF322" s="132"/>
      <c r="CG322" s="132"/>
      <c r="CH322" s="132"/>
      <c r="CI322" s="132"/>
      <c r="CJ322" s="132"/>
      <c r="CK322" s="132"/>
      <c r="CL322" s="132"/>
      <c r="CM322" s="132"/>
      <c r="CN322" s="132"/>
      <c r="CO322" s="132"/>
      <c r="CP322" s="132"/>
      <c r="CQ322" s="132"/>
      <c r="CR322" s="132"/>
      <c r="CS322" s="132"/>
      <c r="CT322" s="132"/>
    </row>
    <row r="323" spans="17:98"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2"/>
      <c r="AP323" s="132"/>
      <c r="AQ323" s="132"/>
      <c r="AR323" s="132"/>
      <c r="AS323" s="132"/>
      <c r="AT323" s="132"/>
      <c r="AU323" s="132"/>
      <c r="AV323" s="132"/>
      <c r="AW323" s="132"/>
      <c r="AX323" s="132"/>
      <c r="AY323" s="132"/>
      <c r="AZ323" s="132"/>
      <c r="BA323" s="132"/>
      <c r="BB323" s="132"/>
      <c r="BC323" s="132"/>
      <c r="BD323" s="132"/>
      <c r="BE323" s="132"/>
      <c r="BF323" s="132"/>
      <c r="BG323" s="132"/>
      <c r="BH323" s="132"/>
      <c r="BI323" s="132"/>
      <c r="BJ323" s="132"/>
      <c r="BK323" s="132"/>
      <c r="BL323" s="132"/>
      <c r="BM323" s="132"/>
      <c r="BN323" s="132"/>
      <c r="BO323" s="132"/>
      <c r="BP323" s="132"/>
      <c r="BQ323" s="132"/>
      <c r="BR323" s="132"/>
      <c r="BS323" s="132"/>
      <c r="BT323" s="132"/>
      <c r="BU323" s="132"/>
      <c r="BV323" s="132"/>
      <c r="BW323" s="132"/>
      <c r="BX323" s="132"/>
      <c r="BY323" s="132"/>
      <c r="BZ323" s="132"/>
      <c r="CA323" s="132"/>
      <c r="CB323" s="132"/>
      <c r="CC323" s="132"/>
      <c r="CD323" s="132"/>
      <c r="CE323" s="132"/>
      <c r="CF323" s="132"/>
      <c r="CG323" s="132"/>
      <c r="CH323" s="132"/>
      <c r="CI323" s="132"/>
      <c r="CJ323" s="132"/>
      <c r="CK323" s="132"/>
      <c r="CL323" s="132"/>
      <c r="CM323" s="132"/>
      <c r="CN323" s="132"/>
      <c r="CO323" s="132"/>
      <c r="CP323" s="132"/>
      <c r="CQ323" s="132"/>
      <c r="CR323" s="132"/>
      <c r="CS323" s="132"/>
      <c r="CT323" s="132"/>
    </row>
    <row r="324" spans="17:98"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  <c r="BQ324" s="132"/>
      <c r="BR324" s="132"/>
      <c r="BS324" s="132"/>
      <c r="BT324" s="132"/>
      <c r="BU324" s="132"/>
      <c r="BV324" s="132"/>
      <c r="BW324" s="132"/>
      <c r="BX324" s="132"/>
      <c r="BY324" s="132"/>
      <c r="BZ324" s="132"/>
      <c r="CA324" s="132"/>
      <c r="CB324" s="132"/>
      <c r="CC324" s="132"/>
      <c r="CD324" s="132"/>
      <c r="CE324" s="132"/>
      <c r="CF324" s="132"/>
      <c r="CG324" s="132"/>
      <c r="CH324" s="132"/>
      <c r="CI324" s="132"/>
      <c r="CJ324" s="132"/>
      <c r="CK324" s="132"/>
      <c r="CL324" s="132"/>
      <c r="CM324" s="132"/>
      <c r="CN324" s="132"/>
      <c r="CO324" s="132"/>
      <c r="CP324" s="132"/>
      <c r="CQ324" s="132"/>
      <c r="CR324" s="132"/>
      <c r="CS324" s="132"/>
      <c r="CT324" s="132"/>
    </row>
    <row r="325" spans="17:98"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2"/>
      <c r="AP325" s="132"/>
      <c r="AQ325" s="132"/>
      <c r="AR325" s="132"/>
      <c r="AS325" s="132"/>
      <c r="AT325" s="132"/>
      <c r="AU325" s="132"/>
      <c r="AV325" s="132"/>
      <c r="AW325" s="132"/>
      <c r="AX325" s="132"/>
      <c r="AY325" s="132"/>
      <c r="AZ325" s="132"/>
      <c r="BA325" s="132"/>
      <c r="BB325" s="132"/>
      <c r="BC325" s="132"/>
      <c r="BD325" s="132"/>
      <c r="BE325" s="132"/>
      <c r="BF325" s="132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  <c r="BQ325" s="132"/>
      <c r="BR325" s="132"/>
      <c r="BS325" s="132"/>
      <c r="BT325" s="132"/>
      <c r="BU325" s="132"/>
      <c r="BV325" s="132"/>
      <c r="BW325" s="132"/>
      <c r="BX325" s="132"/>
      <c r="BY325" s="132"/>
      <c r="BZ325" s="132"/>
      <c r="CA325" s="132"/>
      <c r="CB325" s="132"/>
      <c r="CC325" s="132"/>
      <c r="CD325" s="132"/>
      <c r="CE325" s="132"/>
      <c r="CF325" s="132"/>
      <c r="CG325" s="132"/>
      <c r="CH325" s="132"/>
      <c r="CI325" s="132"/>
      <c r="CJ325" s="132"/>
      <c r="CK325" s="132"/>
      <c r="CL325" s="132"/>
      <c r="CM325" s="132"/>
      <c r="CN325" s="132"/>
      <c r="CO325" s="132"/>
      <c r="CP325" s="132"/>
      <c r="CQ325" s="132"/>
      <c r="CR325" s="132"/>
      <c r="CS325" s="132"/>
      <c r="CT325" s="132"/>
    </row>
    <row r="326" spans="17:98"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2"/>
      <c r="AP326" s="132"/>
      <c r="AQ326" s="132"/>
      <c r="AR326" s="132"/>
      <c r="AS326" s="132"/>
      <c r="AT326" s="132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32"/>
      <c r="BG326" s="132"/>
      <c r="BH326" s="132"/>
      <c r="BI326" s="132"/>
      <c r="BJ326" s="132"/>
      <c r="BK326" s="132"/>
      <c r="BL326" s="132"/>
      <c r="BM326" s="132"/>
      <c r="BN326" s="132"/>
      <c r="BO326" s="132"/>
      <c r="BP326" s="132"/>
      <c r="BQ326" s="132"/>
      <c r="BR326" s="132"/>
      <c r="BS326" s="132"/>
      <c r="BT326" s="132"/>
      <c r="BU326" s="132"/>
      <c r="BV326" s="132"/>
      <c r="BW326" s="132"/>
      <c r="BX326" s="132"/>
      <c r="BY326" s="132"/>
      <c r="BZ326" s="132"/>
      <c r="CA326" s="132"/>
      <c r="CB326" s="132"/>
      <c r="CC326" s="132"/>
      <c r="CD326" s="132"/>
      <c r="CE326" s="132"/>
      <c r="CF326" s="132"/>
      <c r="CG326" s="132"/>
      <c r="CH326" s="132"/>
      <c r="CI326" s="132"/>
      <c r="CJ326" s="132"/>
      <c r="CK326" s="132"/>
      <c r="CL326" s="132"/>
      <c r="CM326" s="132"/>
      <c r="CN326" s="132"/>
      <c r="CO326" s="132"/>
      <c r="CP326" s="132"/>
      <c r="CQ326" s="132"/>
      <c r="CR326" s="132"/>
      <c r="CS326" s="132"/>
      <c r="CT326" s="132"/>
    </row>
    <row r="327" spans="17:98"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2"/>
      <c r="AP327" s="132"/>
      <c r="AQ327" s="132"/>
      <c r="AR327" s="132"/>
      <c r="AS327" s="132"/>
      <c r="AT327" s="132"/>
      <c r="AU327" s="132"/>
      <c r="AV327" s="132"/>
      <c r="AW327" s="132"/>
      <c r="AX327" s="132"/>
      <c r="AY327" s="132"/>
      <c r="AZ327" s="132"/>
      <c r="BA327" s="132"/>
      <c r="BB327" s="132"/>
      <c r="BC327" s="132"/>
      <c r="BD327" s="132"/>
      <c r="BE327" s="132"/>
      <c r="BF327" s="132"/>
      <c r="BG327" s="132"/>
      <c r="BH327" s="132"/>
      <c r="BI327" s="132"/>
      <c r="BJ327" s="132"/>
      <c r="BK327" s="132"/>
      <c r="BL327" s="132"/>
      <c r="BM327" s="132"/>
      <c r="BN327" s="132"/>
      <c r="BO327" s="132"/>
      <c r="BP327" s="132"/>
      <c r="BQ327" s="132"/>
      <c r="BR327" s="132"/>
      <c r="BS327" s="132"/>
      <c r="BT327" s="132"/>
      <c r="BU327" s="132"/>
      <c r="BV327" s="132"/>
      <c r="BW327" s="132"/>
      <c r="BX327" s="132"/>
      <c r="BY327" s="132"/>
      <c r="BZ327" s="132"/>
      <c r="CA327" s="132"/>
      <c r="CB327" s="132"/>
      <c r="CC327" s="132"/>
      <c r="CD327" s="132"/>
      <c r="CE327" s="132"/>
      <c r="CF327" s="132"/>
      <c r="CG327" s="132"/>
      <c r="CH327" s="132"/>
      <c r="CI327" s="132"/>
      <c r="CJ327" s="132"/>
      <c r="CK327" s="132"/>
      <c r="CL327" s="132"/>
      <c r="CM327" s="132"/>
      <c r="CN327" s="132"/>
      <c r="CO327" s="132"/>
      <c r="CP327" s="132"/>
      <c r="CQ327" s="132"/>
      <c r="CR327" s="132"/>
      <c r="CS327" s="132"/>
      <c r="CT327" s="132"/>
    </row>
    <row r="328" spans="17:98"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32"/>
      <c r="BG328" s="132"/>
      <c r="BH328" s="132"/>
      <c r="BI328" s="132"/>
      <c r="BJ328" s="132"/>
      <c r="BK328" s="132"/>
      <c r="BL328" s="132"/>
      <c r="BM328" s="132"/>
      <c r="BN328" s="132"/>
      <c r="BO328" s="132"/>
      <c r="BP328" s="132"/>
      <c r="BQ328" s="132"/>
      <c r="BR328" s="132"/>
      <c r="BS328" s="132"/>
      <c r="BT328" s="132"/>
      <c r="BU328" s="132"/>
      <c r="BV328" s="132"/>
      <c r="BW328" s="132"/>
      <c r="BX328" s="132"/>
      <c r="BY328" s="132"/>
      <c r="BZ328" s="132"/>
      <c r="CA328" s="132"/>
      <c r="CB328" s="132"/>
      <c r="CC328" s="132"/>
      <c r="CD328" s="132"/>
      <c r="CE328" s="132"/>
      <c r="CF328" s="132"/>
      <c r="CG328" s="132"/>
      <c r="CH328" s="132"/>
      <c r="CI328" s="132"/>
      <c r="CJ328" s="132"/>
      <c r="CK328" s="132"/>
      <c r="CL328" s="132"/>
      <c r="CM328" s="132"/>
      <c r="CN328" s="132"/>
      <c r="CO328" s="132"/>
      <c r="CP328" s="132"/>
      <c r="CQ328" s="132"/>
      <c r="CR328" s="132"/>
      <c r="CS328" s="132"/>
      <c r="CT328" s="132"/>
    </row>
    <row r="329" spans="17:98"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2"/>
      <c r="BH329" s="132"/>
      <c r="BI329" s="132"/>
      <c r="BJ329" s="132"/>
      <c r="BK329" s="132"/>
      <c r="BL329" s="132"/>
      <c r="BM329" s="132"/>
      <c r="BN329" s="132"/>
      <c r="BO329" s="132"/>
      <c r="BP329" s="132"/>
      <c r="BQ329" s="132"/>
      <c r="BR329" s="132"/>
      <c r="BS329" s="132"/>
      <c r="BT329" s="132"/>
      <c r="BU329" s="132"/>
      <c r="BV329" s="132"/>
      <c r="BW329" s="132"/>
      <c r="BX329" s="132"/>
      <c r="BY329" s="132"/>
      <c r="BZ329" s="132"/>
      <c r="CA329" s="132"/>
      <c r="CB329" s="132"/>
      <c r="CC329" s="132"/>
      <c r="CD329" s="132"/>
      <c r="CE329" s="132"/>
      <c r="CF329" s="132"/>
      <c r="CG329" s="132"/>
      <c r="CH329" s="132"/>
      <c r="CI329" s="132"/>
      <c r="CJ329" s="132"/>
      <c r="CK329" s="132"/>
      <c r="CL329" s="132"/>
      <c r="CM329" s="132"/>
      <c r="CN329" s="132"/>
      <c r="CO329" s="132"/>
      <c r="CP329" s="132"/>
      <c r="CQ329" s="132"/>
      <c r="CR329" s="132"/>
      <c r="CS329" s="132"/>
      <c r="CT329" s="132"/>
    </row>
    <row r="330" spans="17:98"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  <c r="BQ330" s="132"/>
      <c r="BR330" s="132"/>
      <c r="BS330" s="132"/>
      <c r="BT330" s="132"/>
      <c r="BU330" s="132"/>
      <c r="BV330" s="132"/>
      <c r="BW330" s="132"/>
      <c r="BX330" s="132"/>
      <c r="BY330" s="132"/>
      <c r="BZ330" s="132"/>
      <c r="CA330" s="132"/>
      <c r="CB330" s="132"/>
      <c r="CC330" s="132"/>
      <c r="CD330" s="132"/>
      <c r="CE330" s="132"/>
      <c r="CF330" s="132"/>
      <c r="CG330" s="132"/>
      <c r="CH330" s="132"/>
      <c r="CI330" s="132"/>
      <c r="CJ330" s="132"/>
      <c r="CK330" s="132"/>
      <c r="CL330" s="132"/>
      <c r="CM330" s="132"/>
      <c r="CN330" s="132"/>
      <c r="CO330" s="132"/>
      <c r="CP330" s="132"/>
      <c r="CQ330" s="132"/>
      <c r="CR330" s="132"/>
      <c r="CS330" s="132"/>
      <c r="CT330" s="132"/>
    </row>
    <row r="331" spans="17:98"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2"/>
      <c r="BR331" s="132"/>
      <c r="BS331" s="132"/>
      <c r="BT331" s="132"/>
      <c r="BU331" s="132"/>
      <c r="BV331" s="132"/>
      <c r="BW331" s="132"/>
      <c r="BX331" s="132"/>
      <c r="BY331" s="132"/>
      <c r="BZ331" s="132"/>
      <c r="CA331" s="132"/>
      <c r="CB331" s="132"/>
      <c r="CC331" s="132"/>
      <c r="CD331" s="132"/>
      <c r="CE331" s="132"/>
      <c r="CF331" s="132"/>
      <c r="CG331" s="132"/>
      <c r="CH331" s="132"/>
      <c r="CI331" s="132"/>
      <c r="CJ331" s="132"/>
      <c r="CK331" s="132"/>
      <c r="CL331" s="132"/>
      <c r="CM331" s="132"/>
      <c r="CN331" s="132"/>
      <c r="CO331" s="132"/>
      <c r="CP331" s="132"/>
      <c r="CQ331" s="132"/>
      <c r="CR331" s="132"/>
      <c r="CS331" s="132"/>
      <c r="CT331" s="132"/>
    </row>
    <row r="332" spans="17:98"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2"/>
      <c r="BH332" s="132"/>
      <c r="BI332" s="132"/>
      <c r="BJ332" s="132"/>
      <c r="BK332" s="132"/>
      <c r="BL332" s="132"/>
      <c r="BM332" s="132"/>
      <c r="BN332" s="132"/>
      <c r="BO332" s="132"/>
      <c r="BP332" s="132"/>
      <c r="BQ332" s="132"/>
      <c r="BR332" s="132"/>
      <c r="BS332" s="132"/>
      <c r="BT332" s="132"/>
      <c r="BU332" s="132"/>
      <c r="BV332" s="132"/>
      <c r="BW332" s="132"/>
      <c r="BX332" s="132"/>
      <c r="BY332" s="132"/>
      <c r="BZ332" s="132"/>
      <c r="CA332" s="132"/>
      <c r="CB332" s="132"/>
      <c r="CC332" s="132"/>
      <c r="CD332" s="132"/>
      <c r="CE332" s="132"/>
      <c r="CF332" s="132"/>
      <c r="CG332" s="132"/>
      <c r="CH332" s="132"/>
      <c r="CI332" s="132"/>
      <c r="CJ332" s="132"/>
      <c r="CK332" s="132"/>
      <c r="CL332" s="132"/>
      <c r="CM332" s="132"/>
      <c r="CN332" s="132"/>
      <c r="CO332" s="132"/>
      <c r="CP332" s="132"/>
      <c r="CQ332" s="132"/>
      <c r="CR332" s="132"/>
      <c r="CS332" s="132"/>
      <c r="CT332" s="132"/>
    </row>
    <row r="333" spans="17:98"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2"/>
      <c r="AP333" s="132"/>
      <c r="AQ333" s="132"/>
      <c r="AR333" s="132"/>
      <c r="AS333" s="132"/>
      <c r="AT333" s="132"/>
      <c r="AU333" s="132"/>
      <c r="AV333" s="132"/>
      <c r="AW333" s="132"/>
      <c r="AX333" s="132"/>
      <c r="AY333" s="132"/>
      <c r="AZ333" s="132"/>
      <c r="BA333" s="132"/>
      <c r="BB333" s="132"/>
      <c r="BC333" s="132"/>
      <c r="BD333" s="132"/>
      <c r="BE333" s="132"/>
      <c r="BF333" s="132"/>
      <c r="BG333" s="132"/>
      <c r="BH333" s="132"/>
      <c r="BI333" s="132"/>
      <c r="BJ333" s="132"/>
      <c r="BK333" s="132"/>
      <c r="BL333" s="132"/>
      <c r="BM333" s="132"/>
      <c r="BN333" s="132"/>
      <c r="BO333" s="132"/>
      <c r="BP333" s="132"/>
      <c r="BQ333" s="132"/>
      <c r="BR333" s="132"/>
      <c r="BS333" s="132"/>
      <c r="BT333" s="132"/>
      <c r="BU333" s="132"/>
      <c r="BV333" s="132"/>
      <c r="BW333" s="132"/>
      <c r="BX333" s="132"/>
      <c r="BY333" s="132"/>
      <c r="BZ333" s="132"/>
      <c r="CA333" s="132"/>
      <c r="CB333" s="132"/>
      <c r="CC333" s="132"/>
      <c r="CD333" s="132"/>
      <c r="CE333" s="132"/>
      <c r="CF333" s="132"/>
      <c r="CG333" s="132"/>
      <c r="CH333" s="132"/>
      <c r="CI333" s="132"/>
      <c r="CJ333" s="132"/>
      <c r="CK333" s="132"/>
      <c r="CL333" s="132"/>
      <c r="CM333" s="132"/>
      <c r="CN333" s="132"/>
      <c r="CO333" s="132"/>
      <c r="CP333" s="132"/>
      <c r="CQ333" s="132"/>
      <c r="CR333" s="132"/>
      <c r="CS333" s="132"/>
      <c r="CT333" s="132"/>
    </row>
    <row r="334" spans="17:98"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32"/>
      <c r="BG334" s="132"/>
      <c r="BH334" s="132"/>
      <c r="BI334" s="132"/>
      <c r="BJ334" s="132"/>
      <c r="BK334" s="132"/>
      <c r="BL334" s="132"/>
      <c r="BM334" s="132"/>
      <c r="BN334" s="132"/>
      <c r="BO334" s="132"/>
      <c r="BP334" s="132"/>
      <c r="BQ334" s="132"/>
      <c r="BR334" s="132"/>
      <c r="BS334" s="132"/>
      <c r="BT334" s="132"/>
      <c r="BU334" s="132"/>
      <c r="BV334" s="132"/>
      <c r="BW334" s="132"/>
      <c r="BX334" s="132"/>
      <c r="BY334" s="132"/>
      <c r="BZ334" s="132"/>
      <c r="CA334" s="132"/>
      <c r="CB334" s="132"/>
      <c r="CC334" s="132"/>
      <c r="CD334" s="132"/>
      <c r="CE334" s="132"/>
      <c r="CF334" s="132"/>
      <c r="CG334" s="132"/>
      <c r="CH334" s="132"/>
      <c r="CI334" s="132"/>
      <c r="CJ334" s="132"/>
      <c r="CK334" s="132"/>
      <c r="CL334" s="132"/>
      <c r="CM334" s="132"/>
      <c r="CN334" s="132"/>
      <c r="CO334" s="132"/>
      <c r="CP334" s="132"/>
      <c r="CQ334" s="132"/>
      <c r="CR334" s="132"/>
      <c r="CS334" s="132"/>
      <c r="CT334" s="132"/>
    </row>
    <row r="335" spans="17:98"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2"/>
      <c r="BH335" s="132"/>
      <c r="BI335" s="132"/>
      <c r="BJ335" s="132"/>
      <c r="BK335" s="132"/>
      <c r="BL335" s="132"/>
      <c r="BM335" s="132"/>
      <c r="BN335" s="132"/>
      <c r="BO335" s="132"/>
      <c r="BP335" s="132"/>
      <c r="BQ335" s="132"/>
      <c r="BR335" s="132"/>
      <c r="BS335" s="132"/>
      <c r="BT335" s="132"/>
      <c r="BU335" s="132"/>
      <c r="BV335" s="132"/>
      <c r="BW335" s="132"/>
      <c r="BX335" s="132"/>
      <c r="BY335" s="132"/>
      <c r="BZ335" s="132"/>
      <c r="CA335" s="132"/>
      <c r="CB335" s="132"/>
      <c r="CC335" s="132"/>
      <c r="CD335" s="132"/>
      <c r="CE335" s="132"/>
      <c r="CF335" s="132"/>
      <c r="CG335" s="132"/>
      <c r="CH335" s="132"/>
      <c r="CI335" s="132"/>
      <c r="CJ335" s="132"/>
      <c r="CK335" s="132"/>
      <c r="CL335" s="132"/>
      <c r="CM335" s="132"/>
      <c r="CN335" s="132"/>
      <c r="CO335" s="132"/>
      <c r="CP335" s="132"/>
      <c r="CQ335" s="132"/>
      <c r="CR335" s="132"/>
      <c r="CS335" s="132"/>
      <c r="CT335" s="132"/>
    </row>
    <row r="336" spans="17:98"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2"/>
      <c r="AP336" s="132"/>
      <c r="AQ336" s="132"/>
      <c r="AR336" s="132"/>
      <c r="AS336" s="132"/>
      <c r="AT336" s="132"/>
      <c r="AU336" s="132"/>
      <c r="AV336" s="132"/>
      <c r="AW336" s="132"/>
      <c r="AX336" s="132"/>
      <c r="AY336" s="132"/>
      <c r="AZ336" s="132"/>
      <c r="BA336" s="132"/>
      <c r="BB336" s="132"/>
      <c r="BC336" s="132"/>
      <c r="BD336" s="132"/>
      <c r="BE336" s="132"/>
      <c r="BF336" s="132"/>
      <c r="BG336" s="132"/>
      <c r="BH336" s="132"/>
      <c r="BI336" s="132"/>
      <c r="BJ336" s="132"/>
      <c r="BK336" s="132"/>
      <c r="BL336" s="132"/>
      <c r="BM336" s="132"/>
      <c r="BN336" s="132"/>
      <c r="BO336" s="132"/>
      <c r="BP336" s="132"/>
      <c r="BQ336" s="132"/>
      <c r="BR336" s="132"/>
      <c r="BS336" s="132"/>
      <c r="BT336" s="132"/>
      <c r="BU336" s="132"/>
      <c r="BV336" s="132"/>
      <c r="BW336" s="132"/>
      <c r="BX336" s="132"/>
      <c r="BY336" s="132"/>
      <c r="BZ336" s="132"/>
      <c r="CA336" s="132"/>
      <c r="CB336" s="132"/>
      <c r="CC336" s="132"/>
      <c r="CD336" s="132"/>
      <c r="CE336" s="132"/>
      <c r="CF336" s="132"/>
      <c r="CG336" s="132"/>
      <c r="CH336" s="132"/>
      <c r="CI336" s="132"/>
      <c r="CJ336" s="132"/>
      <c r="CK336" s="132"/>
      <c r="CL336" s="132"/>
      <c r="CM336" s="132"/>
      <c r="CN336" s="132"/>
      <c r="CO336" s="132"/>
      <c r="CP336" s="132"/>
      <c r="CQ336" s="132"/>
      <c r="CR336" s="132"/>
      <c r="CS336" s="132"/>
      <c r="CT336" s="132"/>
    </row>
    <row r="337" spans="17:98"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2"/>
      <c r="AP337" s="132"/>
      <c r="AQ337" s="132"/>
      <c r="AR337" s="132"/>
      <c r="AS337" s="132"/>
      <c r="AT337" s="132"/>
      <c r="AU337" s="132"/>
      <c r="AV337" s="132"/>
      <c r="AW337" s="132"/>
      <c r="AX337" s="132"/>
      <c r="AY337" s="132"/>
      <c r="AZ337" s="132"/>
      <c r="BA337" s="132"/>
      <c r="BB337" s="132"/>
      <c r="BC337" s="132"/>
      <c r="BD337" s="132"/>
      <c r="BE337" s="132"/>
      <c r="BF337" s="132"/>
      <c r="BG337" s="132"/>
      <c r="BH337" s="132"/>
      <c r="BI337" s="132"/>
      <c r="BJ337" s="132"/>
      <c r="BK337" s="132"/>
      <c r="BL337" s="132"/>
      <c r="BM337" s="132"/>
      <c r="BN337" s="132"/>
      <c r="BO337" s="132"/>
      <c r="BP337" s="132"/>
      <c r="BQ337" s="132"/>
      <c r="BR337" s="132"/>
      <c r="BS337" s="132"/>
      <c r="BT337" s="132"/>
      <c r="BU337" s="132"/>
      <c r="BV337" s="132"/>
      <c r="BW337" s="132"/>
      <c r="BX337" s="132"/>
      <c r="BY337" s="132"/>
      <c r="BZ337" s="132"/>
      <c r="CA337" s="132"/>
      <c r="CB337" s="132"/>
      <c r="CC337" s="132"/>
      <c r="CD337" s="132"/>
      <c r="CE337" s="132"/>
      <c r="CF337" s="132"/>
      <c r="CG337" s="132"/>
      <c r="CH337" s="132"/>
      <c r="CI337" s="132"/>
      <c r="CJ337" s="132"/>
      <c r="CK337" s="132"/>
      <c r="CL337" s="132"/>
      <c r="CM337" s="132"/>
      <c r="CN337" s="132"/>
      <c r="CO337" s="132"/>
      <c r="CP337" s="132"/>
      <c r="CQ337" s="132"/>
      <c r="CR337" s="132"/>
      <c r="CS337" s="132"/>
      <c r="CT337" s="132"/>
    </row>
    <row r="338" spans="17:98"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/>
      <c r="BE338" s="132"/>
      <c r="BF338" s="132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  <c r="BQ338" s="132"/>
      <c r="BR338" s="132"/>
      <c r="BS338" s="132"/>
      <c r="BT338" s="132"/>
      <c r="BU338" s="132"/>
      <c r="BV338" s="132"/>
      <c r="BW338" s="132"/>
      <c r="BX338" s="132"/>
      <c r="BY338" s="132"/>
      <c r="BZ338" s="132"/>
      <c r="CA338" s="132"/>
      <c r="CB338" s="132"/>
      <c r="CC338" s="132"/>
      <c r="CD338" s="132"/>
      <c r="CE338" s="132"/>
      <c r="CF338" s="132"/>
      <c r="CG338" s="132"/>
      <c r="CH338" s="132"/>
      <c r="CI338" s="132"/>
      <c r="CJ338" s="132"/>
      <c r="CK338" s="132"/>
      <c r="CL338" s="132"/>
      <c r="CM338" s="132"/>
      <c r="CN338" s="132"/>
      <c r="CO338" s="132"/>
      <c r="CP338" s="132"/>
      <c r="CQ338" s="132"/>
      <c r="CR338" s="132"/>
      <c r="CS338" s="132"/>
      <c r="CT338" s="132"/>
    </row>
    <row r="339" spans="17:98"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32"/>
      <c r="BG339" s="132"/>
      <c r="BH339" s="132"/>
      <c r="BI339" s="132"/>
      <c r="BJ339" s="132"/>
      <c r="BK339" s="132"/>
      <c r="BL339" s="132"/>
      <c r="BM339" s="132"/>
      <c r="BN339" s="132"/>
      <c r="BO339" s="132"/>
      <c r="BP339" s="132"/>
      <c r="BQ339" s="132"/>
      <c r="BR339" s="132"/>
      <c r="BS339" s="132"/>
      <c r="BT339" s="132"/>
      <c r="BU339" s="132"/>
      <c r="BV339" s="132"/>
      <c r="BW339" s="132"/>
      <c r="BX339" s="132"/>
      <c r="BY339" s="132"/>
      <c r="BZ339" s="132"/>
      <c r="CA339" s="132"/>
      <c r="CB339" s="132"/>
      <c r="CC339" s="132"/>
      <c r="CD339" s="132"/>
      <c r="CE339" s="132"/>
      <c r="CF339" s="132"/>
      <c r="CG339" s="132"/>
      <c r="CH339" s="132"/>
      <c r="CI339" s="132"/>
      <c r="CJ339" s="132"/>
      <c r="CK339" s="132"/>
      <c r="CL339" s="132"/>
      <c r="CM339" s="132"/>
      <c r="CN339" s="132"/>
      <c r="CO339" s="132"/>
      <c r="CP339" s="132"/>
      <c r="CQ339" s="132"/>
      <c r="CR339" s="132"/>
      <c r="CS339" s="132"/>
      <c r="CT339" s="132"/>
    </row>
    <row r="340" spans="17:98"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2"/>
      <c r="AP340" s="132"/>
      <c r="AQ340" s="132"/>
      <c r="AR340" s="132"/>
      <c r="AS340" s="132"/>
      <c r="AT340" s="132"/>
      <c r="AU340" s="132"/>
      <c r="AV340" s="132"/>
      <c r="AW340" s="132"/>
      <c r="AX340" s="132"/>
      <c r="AY340" s="132"/>
      <c r="AZ340" s="132"/>
      <c r="BA340" s="132"/>
      <c r="BB340" s="132"/>
      <c r="BC340" s="132"/>
      <c r="BD340" s="132"/>
      <c r="BE340" s="132"/>
      <c r="BF340" s="132"/>
      <c r="BG340" s="132"/>
      <c r="BH340" s="132"/>
      <c r="BI340" s="132"/>
      <c r="BJ340" s="132"/>
      <c r="BK340" s="132"/>
      <c r="BL340" s="132"/>
      <c r="BM340" s="132"/>
      <c r="BN340" s="132"/>
      <c r="BO340" s="132"/>
      <c r="BP340" s="132"/>
      <c r="BQ340" s="132"/>
      <c r="BR340" s="132"/>
      <c r="BS340" s="132"/>
      <c r="BT340" s="132"/>
      <c r="BU340" s="132"/>
      <c r="BV340" s="132"/>
      <c r="BW340" s="132"/>
      <c r="BX340" s="132"/>
      <c r="BY340" s="132"/>
      <c r="BZ340" s="132"/>
      <c r="CA340" s="132"/>
      <c r="CB340" s="132"/>
      <c r="CC340" s="132"/>
      <c r="CD340" s="132"/>
      <c r="CE340" s="132"/>
      <c r="CF340" s="132"/>
      <c r="CG340" s="132"/>
      <c r="CH340" s="132"/>
      <c r="CI340" s="132"/>
      <c r="CJ340" s="132"/>
      <c r="CK340" s="132"/>
      <c r="CL340" s="132"/>
      <c r="CM340" s="132"/>
      <c r="CN340" s="132"/>
      <c r="CO340" s="132"/>
      <c r="CP340" s="132"/>
      <c r="CQ340" s="132"/>
      <c r="CR340" s="132"/>
      <c r="CS340" s="132"/>
      <c r="CT340" s="132"/>
    </row>
    <row r="341" spans="17:98"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2"/>
      <c r="AP341" s="132"/>
      <c r="AQ341" s="132"/>
      <c r="AR341" s="132"/>
      <c r="AS341" s="132"/>
      <c r="AT341" s="132"/>
      <c r="AU341" s="132"/>
      <c r="AV341" s="132"/>
      <c r="AW341" s="132"/>
      <c r="AX341" s="132"/>
      <c r="AY341" s="132"/>
      <c r="AZ341" s="132"/>
      <c r="BA341" s="132"/>
      <c r="BB341" s="132"/>
      <c r="BC341" s="132"/>
      <c r="BD341" s="132"/>
      <c r="BE341" s="132"/>
      <c r="BF341" s="132"/>
      <c r="BG341" s="132"/>
      <c r="BH341" s="132"/>
      <c r="BI341" s="132"/>
      <c r="BJ341" s="132"/>
      <c r="BK341" s="132"/>
      <c r="BL341" s="132"/>
      <c r="BM341" s="132"/>
      <c r="BN341" s="132"/>
      <c r="BO341" s="132"/>
      <c r="BP341" s="132"/>
      <c r="BQ341" s="132"/>
      <c r="BR341" s="132"/>
      <c r="BS341" s="132"/>
      <c r="BT341" s="132"/>
      <c r="BU341" s="132"/>
      <c r="BV341" s="132"/>
      <c r="BW341" s="132"/>
      <c r="BX341" s="132"/>
      <c r="BY341" s="132"/>
      <c r="BZ341" s="132"/>
      <c r="CA341" s="132"/>
      <c r="CB341" s="132"/>
      <c r="CC341" s="132"/>
      <c r="CD341" s="132"/>
      <c r="CE341" s="132"/>
      <c r="CF341" s="132"/>
      <c r="CG341" s="132"/>
      <c r="CH341" s="132"/>
      <c r="CI341" s="132"/>
      <c r="CJ341" s="132"/>
      <c r="CK341" s="132"/>
      <c r="CL341" s="132"/>
      <c r="CM341" s="132"/>
      <c r="CN341" s="132"/>
      <c r="CO341" s="132"/>
      <c r="CP341" s="132"/>
      <c r="CQ341" s="132"/>
      <c r="CR341" s="132"/>
      <c r="CS341" s="132"/>
      <c r="CT341" s="132"/>
    </row>
    <row r="342" spans="17:98"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32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  <c r="BQ342" s="132"/>
      <c r="BR342" s="132"/>
      <c r="BS342" s="132"/>
      <c r="BT342" s="132"/>
      <c r="BU342" s="132"/>
      <c r="BV342" s="132"/>
      <c r="BW342" s="132"/>
      <c r="BX342" s="132"/>
      <c r="BY342" s="132"/>
      <c r="BZ342" s="132"/>
      <c r="CA342" s="132"/>
      <c r="CB342" s="132"/>
      <c r="CC342" s="132"/>
      <c r="CD342" s="132"/>
      <c r="CE342" s="132"/>
      <c r="CF342" s="132"/>
      <c r="CG342" s="132"/>
      <c r="CH342" s="132"/>
      <c r="CI342" s="132"/>
      <c r="CJ342" s="132"/>
      <c r="CK342" s="132"/>
      <c r="CL342" s="132"/>
      <c r="CM342" s="132"/>
      <c r="CN342" s="132"/>
      <c r="CO342" s="132"/>
      <c r="CP342" s="132"/>
      <c r="CQ342" s="132"/>
      <c r="CR342" s="132"/>
      <c r="CS342" s="132"/>
      <c r="CT342" s="132"/>
    </row>
    <row r="343" spans="17:98"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  <c r="BB343" s="132"/>
      <c r="BC343" s="132"/>
      <c r="BD343" s="132"/>
      <c r="BE343" s="132"/>
      <c r="BF343" s="132"/>
      <c r="BG343" s="132"/>
      <c r="BH343" s="132"/>
      <c r="BI343" s="132"/>
      <c r="BJ343" s="132"/>
      <c r="BK343" s="132"/>
      <c r="BL343" s="132"/>
      <c r="BM343" s="132"/>
      <c r="BN343" s="132"/>
      <c r="BO343" s="132"/>
      <c r="BP343" s="132"/>
      <c r="BQ343" s="132"/>
      <c r="BR343" s="132"/>
      <c r="BS343" s="132"/>
      <c r="BT343" s="132"/>
      <c r="BU343" s="132"/>
      <c r="BV343" s="132"/>
      <c r="BW343" s="132"/>
      <c r="BX343" s="132"/>
      <c r="BY343" s="132"/>
      <c r="BZ343" s="132"/>
      <c r="CA343" s="132"/>
      <c r="CB343" s="132"/>
      <c r="CC343" s="132"/>
      <c r="CD343" s="132"/>
      <c r="CE343" s="132"/>
      <c r="CF343" s="132"/>
      <c r="CG343" s="132"/>
      <c r="CH343" s="132"/>
      <c r="CI343" s="132"/>
      <c r="CJ343" s="132"/>
      <c r="CK343" s="132"/>
      <c r="CL343" s="132"/>
      <c r="CM343" s="132"/>
      <c r="CN343" s="132"/>
      <c r="CO343" s="132"/>
      <c r="CP343" s="132"/>
      <c r="CQ343" s="132"/>
      <c r="CR343" s="132"/>
      <c r="CS343" s="132"/>
      <c r="CT343" s="132"/>
    </row>
    <row r="344" spans="17:98"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2"/>
      <c r="AP344" s="132"/>
      <c r="AQ344" s="132"/>
      <c r="AR344" s="132"/>
      <c r="AS344" s="132"/>
      <c r="AT344" s="132"/>
      <c r="AU344" s="132"/>
      <c r="AV344" s="132"/>
      <c r="AW344" s="132"/>
      <c r="AX344" s="132"/>
      <c r="AY344" s="132"/>
      <c r="AZ344" s="132"/>
      <c r="BA344" s="132"/>
      <c r="BB344" s="132"/>
      <c r="BC344" s="132"/>
      <c r="BD344" s="132"/>
      <c r="BE344" s="132"/>
      <c r="BF344" s="132"/>
      <c r="BG344" s="132"/>
      <c r="BH344" s="132"/>
      <c r="BI344" s="132"/>
      <c r="BJ344" s="132"/>
      <c r="BK344" s="132"/>
      <c r="BL344" s="132"/>
      <c r="BM344" s="132"/>
      <c r="BN344" s="132"/>
      <c r="BO344" s="132"/>
      <c r="BP344" s="132"/>
      <c r="BQ344" s="132"/>
      <c r="BR344" s="132"/>
      <c r="BS344" s="132"/>
      <c r="BT344" s="132"/>
      <c r="BU344" s="132"/>
      <c r="BV344" s="132"/>
      <c r="BW344" s="132"/>
      <c r="BX344" s="132"/>
      <c r="BY344" s="132"/>
      <c r="BZ344" s="132"/>
      <c r="CA344" s="132"/>
      <c r="CB344" s="132"/>
      <c r="CC344" s="132"/>
      <c r="CD344" s="132"/>
      <c r="CE344" s="132"/>
      <c r="CF344" s="132"/>
      <c r="CG344" s="132"/>
      <c r="CH344" s="132"/>
      <c r="CI344" s="132"/>
      <c r="CJ344" s="132"/>
      <c r="CK344" s="132"/>
      <c r="CL344" s="132"/>
      <c r="CM344" s="132"/>
      <c r="CN344" s="132"/>
      <c r="CO344" s="132"/>
      <c r="CP344" s="132"/>
      <c r="CQ344" s="132"/>
      <c r="CR344" s="132"/>
      <c r="CS344" s="132"/>
      <c r="CT344" s="132"/>
    </row>
    <row r="345" spans="17:98"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2"/>
      <c r="AP345" s="132"/>
      <c r="AQ345" s="132"/>
      <c r="AR345" s="132"/>
      <c r="AS345" s="132"/>
      <c r="AT345" s="132"/>
      <c r="AU345" s="132"/>
      <c r="AV345" s="132"/>
      <c r="AW345" s="132"/>
      <c r="AX345" s="132"/>
      <c r="AY345" s="132"/>
      <c r="AZ345" s="132"/>
      <c r="BA345" s="132"/>
      <c r="BB345" s="132"/>
      <c r="BC345" s="132"/>
      <c r="BD345" s="132"/>
      <c r="BE345" s="132"/>
      <c r="BF345" s="132"/>
      <c r="BG345" s="132"/>
      <c r="BH345" s="132"/>
      <c r="BI345" s="132"/>
      <c r="BJ345" s="132"/>
      <c r="BK345" s="132"/>
      <c r="BL345" s="132"/>
      <c r="BM345" s="132"/>
      <c r="BN345" s="132"/>
      <c r="BO345" s="132"/>
      <c r="BP345" s="132"/>
      <c r="BQ345" s="132"/>
      <c r="BR345" s="132"/>
      <c r="BS345" s="132"/>
      <c r="BT345" s="132"/>
      <c r="BU345" s="132"/>
      <c r="BV345" s="132"/>
      <c r="BW345" s="132"/>
      <c r="BX345" s="132"/>
      <c r="BY345" s="132"/>
      <c r="BZ345" s="132"/>
      <c r="CA345" s="132"/>
      <c r="CB345" s="132"/>
      <c r="CC345" s="132"/>
      <c r="CD345" s="132"/>
      <c r="CE345" s="132"/>
      <c r="CF345" s="132"/>
      <c r="CG345" s="132"/>
      <c r="CH345" s="132"/>
      <c r="CI345" s="132"/>
      <c r="CJ345" s="132"/>
      <c r="CK345" s="132"/>
      <c r="CL345" s="132"/>
      <c r="CM345" s="132"/>
      <c r="CN345" s="132"/>
      <c r="CO345" s="132"/>
      <c r="CP345" s="132"/>
      <c r="CQ345" s="132"/>
      <c r="CR345" s="132"/>
      <c r="CS345" s="132"/>
      <c r="CT345" s="132"/>
    </row>
    <row r="346" spans="17:98"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  <c r="BB346" s="132"/>
      <c r="BC346" s="132"/>
      <c r="BD346" s="132"/>
      <c r="BE346" s="132"/>
      <c r="BF346" s="132"/>
      <c r="BG346" s="132"/>
      <c r="BH346" s="132"/>
      <c r="BI346" s="132"/>
      <c r="BJ346" s="132"/>
      <c r="BK346" s="132"/>
      <c r="BL346" s="132"/>
      <c r="BM346" s="132"/>
      <c r="BN346" s="132"/>
      <c r="BO346" s="132"/>
      <c r="BP346" s="132"/>
      <c r="BQ346" s="132"/>
      <c r="BR346" s="132"/>
      <c r="BS346" s="132"/>
      <c r="BT346" s="132"/>
      <c r="BU346" s="132"/>
      <c r="BV346" s="132"/>
      <c r="BW346" s="132"/>
      <c r="BX346" s="132"/>
      <c r="BY346" s="132"/>
      <c r="BZ346" s="132"/>
      <c r="CA346" s="132"/>
      <c r="CB346" s="132"/>
      <c r="CC346" s="132"/>
      <c r="CD346" s="132"/>
      <c r="CE346" s="132"/>
      <c r="CF346" s="132"/>
      <c r="CG346" s="132"/>
      <c r="CH346" s="132"/>
      <c r="CI346" s="132"/>
      <c r="CJ346" s="132"/>
      <c r="CK346" s="132"/>
      <c r="CL346" s="132"/>
      <c r="CM346" s="132"/>
      <c r="CN346" s="132"/>
      <c r="CO346" s="132"/>
      <c r="CP346" s="132"/>
      <c r="CQ346" s="132"/>
      <c r="CR346" s="132"/>
      <c r="CS346" s="132"/>
      <c r="CT346" s="132"/>
    </row>
    <row r="347" spans="17:98"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2"/>
      <c r="AP347" s="132"/>
      <c r="AQ347" s="132"/>
      <c r="AR347" s="132"/>
      <c r="AS347" s="132"/>
      <c r="AT347" s="132"/>
      <c r="AU347" s="132"/>
      <c r="AV347" s="132"/>
      <c r="AW347" s="132"/>
      <c r="AX347" s="132"/>
      <c r="AY347" s="132"/>
      <c r="AZ347" s="132"/>
      <c r="BA347" s="132"/>
      <c r="BB347" s="132"/>
      <c r="BC347" s="132"/>
      <c r="BD347" s="132"/>
      <c r="BE347" s="132"/>
      <c r="BF347" s="132"/>
      <c r="BG347" s="132"/>
      <c r="BH347" s="132"/>
      <c r="BI347" s="132"/>
      <c r="BJ347" s="132"/>
      <c r="BK347" s="132"/>
      <c r="BL347" s="132"/>
      <c r="BM347" s="132"/>
      <c r="BN347" s="132"/>
      <c r="BO347" s="132"/>
      <c r="BP347" s="132"/>
      <c r="BQ347" s="132"/>
      <c r="BR347" s="132"/>
      <c r="BS347" s="132"/>
      <c r="BT347" s="132"/>
      <c r="BU347" s="132"/>
      <c r="BV347" s="132"/>
      <c r="BW347" s="132"/>
      <c r="BX347" s="132"/>
      <c r="BY347" s="132"/>
      <c r="BZ347" s="132"/>
      <c r="CA347" s="132"/>
      <c r="CB347" s="132"/>
      <c r="CC347" s="132"/>
      <c r="CD347" s="132"/>
      <c r="CE347" s="132"/>
      <c r="CF347" s="132"/>
      <c r="CG347" s="132"/>
      <c r="CH347" s="132"/>
      <c r="CI347" s="132"/>
      <c r="CJ347" s="132"/>
      <c r="CK347" s="132"/>
      <c r="CL347" s="132"/>
      <c r="CM347" s="132"/>
      <c r="CN347" s="132"/>
      <c r="CO347" s="132"/>
      <c r="CP347" s="132"/>
      <c r="CQ347" s="132"/>
      <c r="CR347" s="132"/>
      <c r="CS347" s="132"/>
      <c r="CT347" s="132"/>
    </row>
    <row r="348" spans="17:98"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2"/>
      <c r="AP348" s="132"/>
      <c r="AQ348" s="132"/>
      <c r="AR348" s="132"/>
      <c r="AS348" s="132"/>
      <c r="AT348" s="132"/>
      <c r="AU348" s="132"/>
      <c r="AV348" s="132"/>
      <c r="AW348" s="132"/>
      <c r="AX348" s="132"/>
      <c r="AY348" s="132"/>
      <c r="AZ348" s="132"/>
      <c r="BA348" s="132"/>
      <c r="BB348" s="132"/>
      <c r="BC348" s="132"/>
      <c r="BD348" s="132"/>
      <c r="BE348" s="132"/>
      <c r="BF348" s="132"/>
      <c r="BG348" s="132"/>
      <c r="BH348" s="132"/>
      <c r="BI348" s="132"/>
      <c r="BJ348" s="132"/>
      <c r="BK348" s="132"/>
      <c r="BL348" s="132"/>
      <c r="BM348" s="132"/>
      <c r="BN348" s="132"/>
      <c r="BO348" s="132"/>
      <c r="BP348" s="132"/>
      <c r="BQ348" s="132"/>
      <c r="BR348" s="132"/>
      <c r="BS348" s="132"/>
      <c r="BT348" s="132"/>
      <c r="BU348" s="132"/>
      <c r="BV348" s="132"/>
      <c r="BW348" s="132"/>
      <c r="BX348" s="132"/>
      <c r="BY348" s="132"/>
      <c r="BZ348" s="132"/>
      <c r="CA348" s="132"/>
      <c r="CB348" s="132"/>
      <c r="CC348" s="132"/>
      <c r="CD348" s="132"/>
      <c r="CE348" s="132"/>
      <c r="CF348" s="132"/>
      <c r="CG348" s="132"/>
      <c r="CH348" s="132"/>
      <c r="CI348" s="132"/>
      <c r="CJ348" s="132"/>
      <c r="CK348" s="132"/>
      <c r="CL348" s="132"/>
      <c r="CM348" s="132"/>
      <c r="CN348" s="132"/>
      <c r="CO348" s="132"/>
      <c r="CP348" s="132"/>
      <c r="CQ348" s="132"/>
      <c r="CR348" s="132"/>
      <c r="CS348" s="132"/>
      <c r="CT348" s="132"/>
    </row>
    <row r="349" spans="17:98"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  <c r="BD349" s="132"/>
      <c r="BE349" s="132"/>
      <c r="BF349" s="132"/>
      <c r="BG349" s="132"/>
      <c r="BH349" s="132"/>
      <c r="BI349" s="132"/>
      <c r="BJ349" s="132"/>
      <c r="BK349" s="132"/>
      <c r="BL349" s="132"/>
      <c r="BM349" s="132"/>
      <c r="BN349" s="132"/>
      <c r="BO349" s="132"/>
      <c r="BP349" s="132"/>
      <c r="BQ349" s="132"/>
      <c r="BR349" s="132"/>
      <c r="BS349" s="132"/>
      <c r="BT349" s="132"/>
      <c r="BU349" s="132"/>
      <c r="BV349" s="132"/>
      <c r="BW349" s="132"/>
      <c r="BX349" s="132"/>
      <c r="BY349" s="132"/>
      <c r="BZ349" s="132"/>
      <c r="CA349" s="132"/>
      <c r="CB349" s="132"/>
      <c r="CC349" s="132"/>
      <c r="CD349" s="132"/>
      <c r="CE349" s="132"/>
      <c r="CF349" s="132"/>
      <c r="CG349" s="132"/>
      <c r="CH349" s="132"/>
      <c r="CI349" s="132"/>
      <c r="CJ349" s="132"/>
      <c r="CK349" s="132"/>
      <c r="CL349" s="132"/>
      <c r="CM349" s="132"/>
      <c r="CN349" s="132"/>
      <c r="CO349" s="132"/>
      <c r="CP349" s="132"/>
      <c r="CQ349" s="132"/>
      <c r="CR349" s="132"/>
      <c r="CS349" s="132"/>
      <c r="CT349" s="132"/>
    </row>
    <row r="350" spans="17:98"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  <c r="BQ350" s="132"/>
      <c r="BR350" s="132"/>
      <c r="BS350" s="132"/>
      <c r="BT350" s="132"/>
      <c r="BU350" s="132"/>
      <c r="BV350" s="132"/>
      <c r="BW350" s="132"/>
      <c r="BX350" s="132"/>
      <c r="BY350" s="132"/>
      <c r="BZ350" s="132"/>
      <c r="CA350" s="132"/>
      <c r="CB350" s="132"/>
      <c r="CC350" s="132"/>
      <c r="CD350" s="132"/>
      <c r="CE350" s="132"/>
      <c r="CF350" s="132"/>
      <c r="CG350" s="132"/>
      <c r="CH350" s="132"/>
      <c r="CI350" s="132"/>
      <c r="CJ350" s="132"/>
      <c r="CK350" s="132"/>
      <c r="CL350" s="132"/>
      <c r="CM350" s="132"/>
      <c r="CN350" s="132"/>
      <c r="CO350" s="132"/>
      <c r="CP350" s="132"/>
      <c r="CQ350" s="132"/>
      <c r="CR350" s="132"/>
      <c r="CS350" s="132"/>
      <c r="CT350" s="132"/>
    </row>
    <row r="351" spans="17:98"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132"/>
      <c r="BA351" s="132"/>
      <c r="BB351" s="132"/>
      <c r="BC351" s="132"/>
      <c r="BD351" s="132"/>
      <c r="BE351" s="132"/>
      <c r="BF351" s="132"/>
      <c r="BG351" s="132"/>
      <c r="BH351" s="132"/>
      <c r="BI351" s="132"/>
      <c r="BJ351" s="132"/>
      <c r="BK351" s="132"/>
      <c r="BL351" s="132"/>
      <c r="BM351" s="132"/>
      <c r="BN351" s="132"/>
      <c r="BO351" s="132"/>
      <c r="BP351" s="132"/>
      <c r="BQ351" s="132"/>
      <c r="BR351" s="132"/>
      <c r="BS351" s="132"/>
      <c r="BT351" s="132"/>
      <c r="BU351" s="132"/>
      <c r="BV351" s="132"/>
      <c r="BW351" s="132"/>
      <c r="BX351" s="132"/>
      <c r="BY351" s="132"/>
      <c r="BZ351" s="132"/>
      <c r="CA351" s="132"/>
      <c r="CB351" s="132"/>
      <c r="CC351" s="132"/>
      <c r="CD351" s="132"/>
      <c r="CE351" s="132"/>
      <c r="CF351" s="132"/>
      <c r="CG351" s="132"/>
      <c r="CH351" s="132"/>
      <c r="CI351" s="132"/>
      <c r="CJ351" s="132"/>
      <c r="CK351" s="132"/>
      <c r="CL351" s="132"/>
      <c r="CM351" s="132"/>
      <c r="CN351" s="132"/>
      <c r="CO351" s="132"/>
      <c r="CP351" s="132"/>
      <c r="CQ351" s="132"/>
      <c r="CR351" s="132"/>
      <c r="CS351" s="132"/>
      <c r="CT351" s="132"/>
    </row>
    <row r="352" spans="17:98"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32"/>
      <c r="BG352" s="132"/>
      <c r="BH352" s="132"/>
      <c r="BI352" s="132"/>
      <c r="BJ352" s="132"/>
      <c r="BK352" s="132"/>
      <c r="BL352" s="132"/>
      <c r="BM352" s="132"/>
      <c r="BN352" s="132"/>
      <c r="BO352" s="132"/>
      <c r="BP352" s="132"/>
      <c r="BQ352" s="132"/>
      <c r="BR352" s="132"/>
      <c r="BS352" s="132"/>
      <c r="BT352" s="132"/>
      <c r="BU352" s="132"/>
      <c r="BV352" s="132"/>
      <c r="BW352" s="132"/>
      <c r="BX352" s="132"/>
      <c r="BY352" s="132"/>
      <c r="BZ352" s="132"/>
      <c r="CA352" s="132"/>
      <c r="CB352" s="132"/>
      <c r="CC352" s="132"/>
      <c r="CD352" s="132"/>
      <c r="CE352" s="132"/>
      <c r="CF352" s="132"/>
      <c r="CG352" s="132"/>
      <c r="CH352" s="132"/>
      <c r="CI352" s="132"/>
      <c r="CJ352" s="132"/>
      <c r="CK352" s="132"/>
      <c r="CL352" s="132"/>
      <c r="CM352" s="132"/>
      <c r="CN352" s="132"/>
      <c r="CO352" s="132"/>
      <c r="CP352" s="132"/>
      <c r="CQ352" s="132"/>
      <c r="CR352" s="132"/>
      <c r="CS352" s="132"/>
      <c r="CT352" s="132"/>
    </row>
    <row r="353" spans="17:98"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132"/>
      <c r="BA353" s="132"/>
      <c r="BB353" s="132"/>
      <c r="BC353" s="132"/>
      <c r="BD353" s="132"/>
      <c r="BE353" s="132"/>
      <c r="BF353" s="132"/>
      <c r="BG353" s="132"/>
      <c r="BH353" s="132"/>
      <c r="BI353" s="132"/>
      <c r="BJ353" s="132"/>
      <c r="BK353" s="132"/>
      <c r="BL353" s="132"/>
      <c r="BM353" s="132"/>
      <c r="BN353" s="132"/>
      <c r="BO353" s="132"/>
      <c r="BP353" s="132"/>
      <c r="BQ353" s="132"/>
      <c r="BR353" s="132"/>
      <c r="BS353" s="132"/>
      <c r="BT353" s="132"/>
      <c r="BU353" s="132"/>
      <c r="BV353" s="132"/>
      <c r="BW353" s="132"/>
      <c r="BX353" s="132"/>
      <c r="BY353" s="132"/>
      <c r="BZ353" s="132"/>
      <c r="CA353" s="132"/>
      <c r="CB353" s="132"/>
      <c r="CC353" s="132"/>
      <c r="CD353" s="132"/>
      <c r="CE353" s="132"/>
      <c r="CF353" s="132"/>
      <c r="CG353" s="132"/>
      <c r="CH353" s="132"/>
      <c r="CI353" s="132"/>
      <c r="CJ353" s="132"/>
      <c r="CK353" s="132"/>
      <c r="CL353" s="132"/>
      <c r="CM353" s="132"/>
      <c r="CN353" s="132"/>
      <c r="CO353" s="132"/>
      <c r="CP353" s="132"/>
      <c r="CQ353" s="132"/>
      <c r="CR353" s="132"/>
      <c r="CS353" s="132"/>
      <c r="CT353" s="132"/>
    </row>
    <row r="354" spans="17:98"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  <c r="BQ354" s="132"/>
      <c r="BR354" s="132"/>
      <c r="BS354" s="132"/>
      <c r="BT354" s="132"/>
      <c r="BU354" s="132"/>
      <c r="BV354" s="132"/>
      <c r="BW354" s="132"/>
      <c r="BX354" s="132"/>
      <c r="BY354" s="132"/>
      <c r="BZ354" s="132"/>
      <c r="CA354" s="132"/>
      <c r="CB354" s="132"/>
      <c r="CC354" s="132"/>
      <c r="CD354" s="132"/>
      <c r="CE354" s="132"/>
      <c r="CF354" s="132"/>
      <c r="CG354" s="132"/>
      <c r="CH354" s="132"/>
      <c r="CI354" s="132"/>
      <c r="CJ354" s="132"/>
      <c r="CK354" s="132"/>
      <c r="CL354" s="132"/>
      <c r="CM354" s="132"/>
      <c r="CN354" s="132"/>
      <c r="CO354" s="132"/>
      <c r="CP354" s="132"/>
      <c r="CQ354" s="132"/>
      <c r="CR354" s="132"/>
      <c r="CS354" s="132"/>
      <c r="CT354" s="132"/>
    </row>
    <row r="355" spans="17:98"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32"/>
      <c r="BG355" s="132"/>
      <c r="BH355" s="132"/>
      <c r="BI355" s="132"/>
      <c r="BJ355" s="132"/>
      <c r="BK355" s="132"/>
      <c r="BL355" s="132"/>
      <c r="BM355" s="132"/>
      <c r="BN355" s="132"/>
      <c r="BO355" s="132"/>
      <c r="BP355" s="132"/>
      <c r="BQ355" s="132"/>
      <c r="BR355" s="132"/>
      <c r="BS355" s="132"/>
      <c r="BT355" s="132"/>
      <c r="BU355" s="132"/>
      <c r="BV355" s="132"/>
      <c r="BW355" s="132"/>
      <c r="BX355" s="132"/>
      <c r="BY355" s="132"/>
      <c r="BZ355" s="132"/>
      <c r="CA355" s="132"/>
      <c r="CB355" s="132"/>
      <c r="CC355" s="132"/>
      <c r="CD355" s="132"/>
      <c r="CE355" s="132"/>
      <c r="CF355" s="132"/>
      <c r="CG355" s="132"/>
      <c r="CH355" s="132"/>
      <c r="CI355" s="132"/>
      <c r="CJ355" s="132"/>
      <c r="CK355" s="132"/>
      <c r="CL355" s="132"/>
      <c r="CM355" s="132"/>
      <c r="CN355" s="132"/>
      <c r="CO355" s="132"/>
      <c r="CP355" s="132"/>
      <c r="CQ355" s="132"/>
      <c r="CR355" s="132"/>
      <c r="CS355" s="132"/>
      <c r="CT355" s="132"/>
    </row>
    <row r="356" spans="17:98"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2"/>
      <c r="AP356" s="132"/>
      <c r="AQ356" s="132"/>
      <c r="AR356" s="132"/>
      <c r="AS356" s="132"/>
      <c r="AT356" s="132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</row>
    <row r="357" spans="17:98"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32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  <c r="BQ357" s="132"/>
      <c r="BR357" s="132"/>
      <c r="BS357" s="132"/>
      <c r="BT357" s="132"/>
      <c r="BU357" s="132"/>
      <c r="BV357" s="132"/>
      <c r="BW357" s="132"/>
      <c r="BX357" s="132"/>
      <c r="BY357" s="132"/>
      <c r="BZ357" s="132"/>
      <c r="CA357" s="132"/>
      <c r="CB357" s="132"/>
      <c r="CC357" s="132"/>
      <c r="CD357" s="132"/>
      <c r="CE357" s="132"/>
      <c r="CF357" s="132"/>
      <c r="CG357" s="132"/>
      <c r="CH357" s="132"/>
      <c r="CI357" s="132"/>
      <c r="CJ357" s="132"/>
      <c r="CK357" s="132"/>
      <c r="CL357" s="132"/>
      <c r="CM357" s="132"/>
      <c r="CN357" s="132"/>
      <c r="CO357" s="132"/>
      <c r="CP357" s="132"/>
      <c r="CQ357" s="132"/>
      <c r="CR357" s="132"/>
      <c r="CS357" s="132"/>
      <c r="CT357" s="132"/>
    </row>
    <row r="358" spans="17:98"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2"/>
      <c r="AP358" s="132"/>
      <c r="AQ358" s="132"/>
      <c r="AR358" s="132"/>
      <c r="AS358" s="132"/>
      <c r="AT358" s="132"/>
      <c r="AU358" s="132"/>
      <c r="AV358" s="132"/>
      <c r="AW358" s="132"/>
      <c r="AX358" s="132"/>
      <c r="AY358" s="132"/>
      <c r="AZ358" s="132"/>
      <c r="BA358" s="132"/>
      <c r="BB358" s="132"/>
      <c r="BC358" s="132"/>
      <c r="BD358" s="132"/>
      <c r="BE358" s="132"/>
      <c r="BF358" s="132"/>
      <c r="BG358" s="132"/>
      <c r="BH358" s="132"/>
      <c r="BI358" s="132"/>
      <c r="BJ358" s="132"/>
      <c r="BK358" s="132"/>
      <c r="BL358" s="132"/>
      <c r="BM358" s="132"/>
      <c r="BN358" s="132"/>
      <c r="BO358" s="132"/>
      <c r="BP358" s="132"/>
      <c r="BQ358" s="132"/>
      <c r="BR358" s="132"/>
      <c r="BS358" s="132"/>
      <c r="BT358" s="132"/>
      <c r="BU358" s="132"/>
      <c r="BV358" s="132"/>
      <c r="BW358" s="132"/>
      <c r="BX358" s="132"/>
      <c r="BY358" s="132"/>
      <c r="BZ358" s="132"/>
      <c r="CA358" s="132"/>
      <c r="CB358" s="132"/>
      <c r="CC358" s="132"/>
      <c r="CD358" s="132"/>
      <c r="CE358" s="132"/>
      <c r="CF358" s="132"/>
      <c r="CG358" s="132"/>
      <c r="CH358" s="132"/>
      <c r="CI358" s="132"/>
      <c r="CJ358" s="132"/>
      <c r="CK358" s="132"/>
      <c r="CL358" s="132"/>
      <c r="CM358" s="132"/>
      <c r="CN358" s="132"/>
      <c r="CO358" s="132"/>
      <c r="CP358" s="132"/>
      <c r="CQ358" s="132"/>
      <c r="CR358" s="132"/>
      <c r="CS358" s="132"/>
      <c r="CT358" s="132"/>
    </row>
    <row r="359" spans="17:98"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2"/>
      <c r="AP359" s="132"/>
      <c r="AQ359" s="132"/>
      <c r="AR359" s="132"/>
      <c r="AS359" s="132"/>
      <c r="AT359" s="132"/>
      <c r="AU359" s="132"/>
      <c r="AV359" s="132"/>
      <c r="AW359" s="132"/>
      <c r="AX359" s="132"/>
      <c r="AY359" s="132"/>
      <c r="AZ359" s="132"/>
      <c r="BA359" s="132"/>
      <c r="BB359" s="132"/>
      <c r="BC359" s="132"/>
      <c r="BD359" s="132"/>
      <c r="BE359" s="132"/>
      <c r="BF359" s="132"/>
      <c r="BG359" s="132"/>
      <c r="BH359" s="132"/>
      <c r="BI359" s="132"/>
      <c r="BJ359" s="132"/>
      <c r="BK359" s="132"/>
      <c r="BL359" s="132"/>
      <c r="BM359" s="132"/>
      <c r="BN359" s="132"/>
      <c r="BO359" s="132"/>
      <c r="BP359" s="132"/>
      <c r="BQ359" s="132"/>
      <c r="BR359" s="132"/>
      <c r="BS359" s="132"/>
      <c r="BT359" s="132"/>
      <c r="BU359" s="132"/>
      <c r="BV359" s="132"/>
      <c r="BW359" s="132"/>
      <c r="BX359" s="132"/>
      <c r="BY359" s="132"/>
      <c r="BZ359" s="132"/>
      <c r="CA359" s="132"/>
      <c r="CB359" s="132"/>
      <c r="CC359" s="132"/>
      <c r="CD359" s="132"/>
      <c r="CE359" s="132"/>
      <c r="CF359" s="132"/>
      <c r="CG359" s="132"/>
      <c r="CH359" s="132"/>
      <c r="CI359" s="132"/>
      <c r="CJ359" s="132"/>
      <c r="CK359" s="132"/>
      <c r="CL359" s="132"/>
      <c r="CM359" s="132"/>
      <c r="CN359" s="132"/>
      <c r="CO359" s="132"/>
      <c r="CP359" s="132"/>
      <c r="CQ359" s="132"/>
      <c r="CR359" s="132"/>
      <c r="CS359" s="132"/>
      <c r="CT359" s="132"/>
    </row>
    <row r="360" spans="17:98"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2"/>
      <c r="AP360" s="132"/>
      <c r="AQ360" s="132"/>
      <c r="AR360" s="132"/>
      <c r="AS360" s="132"/>
      <c r="AT360" s="132"/>
      <c r="AU360" s="132"/>
      <c r="AV360" s="132"/>
      <c r="AW360" s="132"/>
      <c r="AX360" s="132"/>
      <c r="AY360" s="132"/>
      <c r="AZ360" s="132"/>
      <c r="BA360" s="132"/>
      <c r="BB360" s="132"/>
      <c r="BC360" s="132"/>
      <c r="BD360" s="132"/>
      <c r="BE360" s="132"/>
      <c r="BF360" s="132"/>
      <c r="BG360" s="132"/>
      <c r="BH360" s="132"/>
      <c r="BI360" s="132"/>
      <c r="BJ360" s="132"/>
      <c r="BK360" s="132"/>
      <c r="BL360" s="132"/>
      <c r="BM360" s="132"/>
      <c r="BN360" s="132"/>
      <c r="BO360" s="132"/>
      <c r="BP360" s="132"/>
      <c r="BQ360" s="132"/>
      <c r="BR360" s="132"/>
      <c r="BS360" s="132"/>
      <c r="BT360" s="132"/>
      <c r="BU360" s="132"/>
      <c r="BV360" s="132"/>
      <c r="BW360" s="132"/>
      <c r="BX360" s="132"/>
      <c r="BY360" s="132"/>
      <c r="BZ360" s="132"/>
      <c r="CA360" s="132"/>
      <c r="CB360" s="132"/>
      <c r="CC360" s="132"/>
      <c r="CD360" s="132"/>
      <c r="CE360" s="132"/>
      <c r="CF360" s="132"/>
      <c r="CG360" s="132"/>
      <c r="CH360" s="132"/>
      <c r="CI360" s="132"/>
      <c r="CJ360" s="132"/>
      <c r="CK360" s="132"/>
      <c r="CL360" s="132"/>
      <c r="CM360" s="132"/>
      <c r="CN360" s="132"/>
      <c r="CO360" s="132"/>
      <c r="CP360" s="132"/>
      <c r="CQ360" s="132"/>
      <c r="CR360" s="132"/>
      <c r="CS360" s="132"/>
      <c r="CT360" s="132"/>
    </row>
    <row r="361" spans="17:98"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  <c r="BQ361" s="132"/>
      <c r="BR361" s="132"/>
      <c r="BS361" s="132"/>
      <c r="BT361" s="132"/>
      <c r="BU361" s="132"/>
      <c r="BV361" s="132"/>
      <c r="BW361" s="132"/>
      <c r="BX361" s="132"/>
      <c r="BY361" s="132"/>
      <c r="BZ361" s="132"/>
      <c r="CA361" s="132"/>
      <c r="CB361" s="132"/>
      <c r="CC361" s="132"/>
      <c r="CD361" s="132"/>
      <c r="CE361" s="132"/>
      <c r="CF361" s="132"/>
      <c r="CG361" s="132"/>
      <c r="CH361" s="132"/>
      <c r="CI361" s="132"/>
      <c r="CJ361" s="132"/>
      <c r="CK361" s="132"/>
      <c r="CL361" s="132"/>
      <c r="CM361" s="132"/>
      <c r="CN361" s="132"/>
      <c r="CO361" s="132"/>
      <c r="CP361" s="132"/>
      <c r="CQ361" s="132"/>
      <c r="CR361" s="132"/>
      <c r="CS361" s="132"/>
      <c r="CT361" s="132"/>
    </row>
    <row r="362" spans="17:98"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32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  <c r="BQ362" s="132"/>
      <c r="BR362" s="132"/>
      <c r="BS362" s="132"/>
      <c r="BT362" s="132"/>
      <c r="BU362" s="132"/>
      <c r="BV362" s="132"/>
      <c r="BW362" s="132"/>
      <c r="BX362" s="132"/>
      <c r="BY362" s="132"/>
      <c r="BZ362" s="132"/>
      <c r="CA362" s="132"/>
      <c r="CB362" s="132"/>
      <c r="CC362" s="132"/>
      <c r="CD362" s="132"/>
      <c r="CE362" s="132"/>
      <c r="CF362" s="132"/>
      <c r="CG362" s="132"/>
      <c r="CH362" s="132"/>
      <c r="CI362" s="132"/>
      <c r="CJ362" s="132"/>
      <c r="CK362" s="132"/>
      <c r="CL362" s="132"/>
      <c r="CM362" s="132"/>
      <c r="CN362" s="132"/>
      <c r="CO362" s="132"/>
      <c r="CP362" s="132"/>
      <c r="CQ362" s="132"/>
      <c r="CR362" s="132"/>
      <c r="CS362" s="132"/>
      <c r="CT362" s="132"/>
    </row>
    <row r="363" spans="17:98"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  <c r="BQ363" s="132"/>
      <c r="BR363" s="132"/>
      <c r="BS363" s="132"/>
      <c r="BT363" s="132"/>
      <c r="BU363" s="132"/>
      <c r="BV363" s="132"/>
      <c r="BW363" s="132"/>
      <c r="BX363" s="132"/>
      <c r="BY363" s="132"/>
      <c r="BZ363" s="132"/>
      <c r="CA363" s="132"/>
      <c r="CB363" s="132"/>
      <c r="CC363" s="132"/>
      <c r="CD363" s="132"/>
      <c r="CE363" s="132"/>
      <c r="CF363" s="132"/>
      <c r="CG363" s="132"/>
      <c r="CH363" s="132"/>
      <c r="CI363" s="132"/>
      <c r="CJ363" s="132"/>
      <c r="CK363" s="132"/>
      <c r="CL363" s="132"/>
      <c r="CM363" s="132"/>
      <c r="CN363" s="132"/>
      <c r="CO363" s="132"/>
      <c r="CP363" s="132"/>
      <c r="CQ363" s="132"/>
      <c r="CR363" s="132"/>
      <c r="CS363" s="132"/>
      <c r="CT363" s="132"/>
    </row>
    <row r="364" spans="17:98"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  <c r="AF364" s="130"/>
      <c r="AG364" s="130"/>
      <c r="AH364" s="130"/>
      <c r="AI364" s="130"/>
      <c r="AJ364" s="130"/>
      <c r="AK364" s="130"/>
      <c r="AL364" s="130"/>
      <c r="AM364" s="130"/>
      <c r="AN364" s="130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2"/>
      <c r="BR364" s="132"/>
      <c r="BS364" s="132"/>
      <c r="BT364" s="132"/>
      <c r="BU364" s="132"/>
      <c r="BV364" s="132"/>
      <c r="BW364" s="132"/>
      <c r="BX364" s="132"/>
      <c r="BY364" s="132"/>
      <c r="BZ364" s="132"/>
      <c r="CA364" s="132"/>
      <c r="CB364" s="132"/>
      <c r="CC364" s="132"/>
      <c r="CD364" s="132"/>
      <c r="CE364" s="132"/>
      <c r="CF364" s="132"/>
      <c r="CG364" s="132"/>
      <c r="CH364" s="132"/>
      <c r="CI364" s="132"/>
      <c r="CJ364" s="132"/>
      <c r="CK364" s="132"/>
      <c r="CL364" s="132"/>
      <c r="CM364" s="132"/>
      <c r="CN364" s="132"/>
      <c r="CO364" s="132"/>
      <c r="CP364" s="132"/>
      <c r="CQ364" s="132"/>
      <c r="CR364" s="132"/>
      <c r="CS364" s="132"/>
      <c r="CT364" s="132"/>
    </row>
    <row r="365" spans="17:98"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  <c r="AF365" s="130"/>
      <c r="AG365" s="130"/>
      <c r="AH365" s="130"/>
      <c r="AI365" s="130"/>
      <c r="AJ365" s="130"/>
      <c r="AK365" s="130"/>
      <c r="AL365" s="130"/>
      <c r="AM365" s="130"/>
      <c r="AN365" s="130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2"/>
      <c r="BR365" s="132"/>
      <c r="BS365" s="132"/>
      <c r="BT365" s="132"/>
      <c r="BU365" s="132"/>
      <c r="BV365" s="132"/>
      <c r="BW365" s="132"/>
      <c r="BX365" s="132"/>
      <c r="BY365" s="132"/>
      <c r="BZ365" s="132"/>
      <c r="CA365" s="132"/>
      <c r="CB365" s="132"/>
      <c r="CC365" s="132"/>
      <c r="CD365" s="132"/>
      <c r="CE365" s="132"/>
      <c r="CF365" s="132"/>
      <c r="CG365" s="132"/>
      <c r="CH365" s="132"/>
      <c r="CI365" s="132"/>
      <c r="CJ365" s="132"/>
      <c r="CK365" s="132"/>
      <c r="CL365" s="132"/>
      <c r="CM365" s="132"/>
      <c r="CN365" s="132"/>
      <c r="CO365" s="132"/>
      <c r="CP365" s="132"/>
      <c r="CQ365" s="132"/>
      <c r="CR365" s="132"/>
      <c r="CS365" s="132"/>
      <c r="CT365" s="132"/>
    </row>
    <row r="366" spans="17:98"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  <c r="AF366" s="130"/>
      <c r="AG366" s="130"/>
      <c r="AH366" s="130"/>
      <c r="AI366" s="130"/>
      <c r="AJ366" s="130"/>
      <c r="AK366" s="130"/>
      <c r="AL366" s="130"/>
      <c r="AM366" s="130"/>
      <c r="AN366" s="130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  <c r="BQ366" s="132"/>
      <c r="BR366" s="132"/>
      <c r="BS366" s="132"/>
      <c r="BT366" s="132"/>
      <c r="BU366" s="132"/>
      <c r="BV366" s="132"/>
      <c r="BW366" s="132"/>
      <c r="BX366" s="132"/>
      <c r="BY366" s="132"/>
      <c r="BZ366" s="132"/>
      <c r="CA366" s="132"/>
      <c r="CB366" s="132"/>
      <c r="CC366" s="132"/>
      <c r="CD366" s="132"/>
      <c r="CE366" s="132"/>
      <c r="CF366" s="132"/>
      <c r="CG366" s="132"/>
      <c r="CH366" s="132"/>
      <c r="CI366" s="132"/>
      <c r="CJ366" s="132"/>
      <c r="CK366" s="132"/>
      <c r="CL366" s="132"/>
      <c r="CM366" s="132"/>
      <c r="CN366" s="132"/>
      <c r="CO366" s="132"/>
      <c r="CP366" s="132"/>
      <c r="CQ366" s="132"/>
      <c r="CR366" s="132"/>
      <c r="CS366" s="132"/>
      <c r="CT366" s="132"/>
    </row>
    <row r="367" spans="17:98"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  <c r="BQ367" s="132"/>
      <c r="BR367" s="132"/>
      <c r="BS367" s="132"/>
      <c r="BT367" s="132"/>
      <c r="BU367" s="132"/>
      <c r="BV367" s="132"/>
      <c r="BW367" s="132"/>
      <c r="BX367" s="132"/>
      <c r="BY367" s="132"/>
      <c r="BZ367" s="132"/>
      <c r="CA367" s="132"/>
      <c r="CB367" s="132"/>
      <c r="CC367" s="132"/>
      <c r="CD367" s="132"/>
      <c r="CE367" s="132"/>
      <c r="CF367" s="132"/>
      <c r="CG367" s="132"/>
      <c r="CH367" s="132"/>
      <c r="CI367" s="132"/>
      <c r="CJ367" s="132"/>
      <c r="CK367" s="132"/>
      <c r="CL367" s="132"/>
      <c r="CM367" s="132"/>
      <c r="CN367" s="132"/>
      <c r="CO367" s="132"/>
      <c r="CP367" s="132"/>
      <c r="CQ367" s="132"/>
      <c r="CR367" s="132"/>
      <c r="CS367" s="132"/>
      <c r="CT367" s="132"/>
    </row>
    <row r="368" spans="17:98"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  <c r="BQ368" s="132"/>
      <c r="BR368" s="132"/>
      <c r="BS368" s="132"/>
      <c r="BT368" s="132"/>
      <c r="BU368" s="132"/>
      <c r="BV368" s="132"/>
      <c r="BW368" s="132"/>
      <c r="BX368" s="132"/>
      <c r="BY368" s="132"/>
      <c r="BZ368" s="132"/>
      <c r="CA368" s="132"/>
      <c r="CB368" s="132"/>
      <c r="CC368" s="132"/>
      <c r="CD368" s="132"/>
      <c r="CE368" s="132"/>
      <c r="CF368" s="132"/>
      <c r="CG368" s="132"/>
      <c r="CH368" s="132"/>
      <c r="CI368" s="132"/>
      <c r="CJ368" s="132"/>
      <c r="CK368" s="132"/>
      <c r="CL368" s="132"/>
      <c r="CM368" s="132"/>
      <c r="CN368" s="132"/>
      <c r="CO368" s="132"/>
      <c r="CP368" s="132"/>
      <c r="CQ368" s="132"/>
      <c r="CR368" s="132"/>
      <c r="CS368" s="132"/>
      <c r="CT368" s="132"/>
    </row>
    <row r="369" spans="17:98"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  <c r="BQ369" s="132"/>
      <c r="BR369" s="132"/>
      <c r="BS369" s="132"/>
      <c r="BT369" s="132"/>
      <c r="BU369" s="132"/>
      <c r="BV369" s="132"/>
      <c r="BW369" s="132"/>
      <c r="BX369" s="132"/>
      <c r="BY369" s="132"/>
      <c r="BZ369" s="132"/>
      <c r="CA369" s="132"/>
      <c r="CB369" s="132"/>
      <c r="CC369" s="132"/>
      <c r="CD369" s="132"/>
      <c r="CE369" s="132"/>
      <c r="CF369" s="132"/>
      <c r="CG369" s="132"/>
      <c r="CH369" s="132"/>
      <c r="CI369" s="132"/>
      <c r="CJ369" s="132"/>
      <c r="CK369" s="132"/>
      <c r="CL369" s="132"/>
      <c r="CM369" s="132"/>
      <c r="CN369" s="132"/>
      <c r="CO369" s="132"/>
      <c r="CP369" s="132"/>
      <c r="CQ369" s="132"/>
      <c r="CR369" s="132"/>
      <c r="CS369" s="132"/>
      <c r="CT369" s="132"/>
    </row>
    <row r="370" spans="17:98"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2"/>
      <c r="BR370" s="132"/>
      <c r="BS370" s="132"/>
      <c r="BT370" s="132"/>
      <c r="BU370" s="132"/>
      <c r="BV370" s="132"/>
      <c r="BW370" s="132"/>
      <c r="BX370" s="132"/>
      <c r="BY370" s="132"/>
      <c r="BZ370" s="132"/>
      <c r="CA370" s="132"/>
      <c r="CB370" s="132"/>
      <c r="CC370" s="132"/>
      <c r="CD370" s="132"/>
      <c r="CE370" s="132"/>
      <c r="CF370" s="132"/>
      <c r="CG370" s="132"/>
      <c r="CH370" s="132"/>
      <c r="CI370" s="132"/>
      <c r="CJ370" s="132"/>
      <c r="CK370" s="132"/>
      <c r="CL370" s="132"/>
      <c r="CM370" s="132"/>
      <c r="CN370" s="132"/>
      <c r="CO370" s="132"/>
      <c r="CP370" s="132"/>
      <c r="CQ370" s="132"/>
      <c r="CR370" s="132"/>
      <c r="CS370" s="132"/>
      <c r="CT370" s="132"/>
    </row>
    <row r="371" spans="17:98"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  <c r="BQ371" s="132"/>
      <c r="BR371" s="132"/>
      <c r="BS371" s="132"/>
      <c r="BT371" s="132"/>
      <c r="BU371" s="132"/>
      <c r="BV371" s="132"/>
      <c r="BW371" s="132"/>
      <c r="BX371" s="132"/>
      <c r="BY371" s="132"/>
      <c r="BZ371" s="132"/>
      <c r="CA371" s="132"/>
      <c r="CB371" s="132"/>
      <c r="CC371" s="132"/>
      <c r="CD371" s="132"/>
      <c r="CE371" s="132"/>
      <c r="CF371" s="132"/>
      <c r="CG371" s="132"/>
      <c r="CH371" s="132"/>
      <c r="CI371" s="132"/>
      <c r="CJ371" s="132"/>
      <c r="CK371" s="132"/>
      <c r="CL371" s="132"/>
      <c r="CM371" s="132"/>
      <c r="CN371" s="132"/>
      <c r="CO371" s="132"/>
      <c r="CP371" s="132"/>
      <c r="CQ371" s="132"/>
      <c r="CR371" s="132"/>
      <c r="CS371" s="132"/>
      <c r="CT371" s="132"/>
    </row>
    <row r="372" spans="17:98"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  <c r="BQ372" s="132"/>
      <c r="BR372" s="132"/>
      <c r="BS372" s="132"/>
      <c r="BT372" s="132"/>
      <c r="BU372" s="132"/>
      <c r="BV372" s="132"/>
      <c r="BW372" s="132"/>
      <c r="BX372" s="132"/>
      <c r="BY372" s="132"/>
      <c r="BZ372" s="132"/>
      <c r="CA372" s="132"/>
      <c r="CB372" s="132"/>
      <c r="CC372" s="132"/>
      <c r="CD372" s="132"/>
      <c r="CE372" s="132"/>
      <c r="CF372" s="132"/>
      <c r="CG372" s="132"/>
      <c r="CH372" s="132"/>
      <c r="CI372" s="132"/>
      <c r="CJ372" s="132"/>
      <c r="CK372" s="132"/>
      <c r="CL372" s="132"/>
      <c r="CM372" s="132"/>
      <c r="CN372" s="132"/>
      <c r="CO372" s="132"/>
      <c r="CP372" s="132"/>
      <c r="CQ372" s="132"/>
      <c r="CR372" s="132"/>
      <c r="CS372" s="132"/>
      <c r="CT372" s="132"/>
    </row>
    <row r="373" spans="17:98"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  <c r="AF373" s="130"/>
      <c r="AG373" s="130"/>
      <c r="AH373" s="130"/>
      <c r="AI373" s="130"/>
      <c r="AJ373" s="130"/>
      <c r="AK373" s="130"/>
      <c r="AL373" s="130"/>
      <c r="AM373" s="130"/>
      <c r="AN373" s="130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2"/>
      <c r="BR373" s="132"/>
      <c r="BS373" s="132"/>
      <c r="BT373" s="132"/>
      <c r="BU373" s="132"/>
      <c r="BV373" s="132"/>
      <c r="BW373" s="132"/>
      <c r="BX373" s="132"/>
      <c r="BY373" s="132"/>
      <c r="BZ373" s="132"/>
      <c r="CA373" s="132"/>
      <c r="CB373" s="132"/>
      <c r="CC373" s="132"/>
      <c r="CD373" s="132"/>
      <c r="CE373" s="132"/>
      <c r="CF373" s="132"/>
      <c r="CG373" s="132"/>
      <c r="CH373" s="132"/>
      <c r="CI373" s="132"/>
      <c r="CJ373" s="132"/>
      <c r="CK373" s="132"/>
      <c r="CL373" s="132"/>
      <c r="CM373" s="132"/>
      <c r="CN373" s="132"/>
      <c r="CO373" s="132"/>
      <c r="CP373" s="132"/>
      <c r="CQ373" s="132"/>
      <c r="CR373" s="132"/>
      <c r="CS373" s="132"/>
      <c r="CT373" s="132"/>
    </row>
    <row r="374" spans="17:98"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  <c r="AF374" s="130"/>
      <c r="AG374" s="130"/>
      <c r="AH374" s="130"/>
      <c r="AI374" s="130"/>
      <c r="AJ374" s="130"/>
      <c r="AK374" s="130"/>
      <c r="AL374" s="130"/>
      <c r="AM374" s="130"/>
      <c r="AN374" s="130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2"/>
      <c r="BR374" s="132"/>
      <c r="BS374" s="132"/>
      <c r="BT374" s="132"/>
      <c r="BU374" s="132"/>
      <c r="BV374" s="132"/>
      <c r="BW374" s="132"/>
      <c r="BX374" s="132"/>
      <c r="BY374" s="132"/>
      <c r="BZ374" s="132"/>
      <c r="CA374" s="132"/>
      <c r="CB374" s="132"/>
      <c r="CC374" s="132"/>
      <c r="CD374" s="132"/>
      <c r="CE374" s="132"/>
      <c r="CF374" s="132"/>
      <c r="CG374" s="132"/>
      <c r="CH374" s="132"/>
      <c r="CI374" s="132"/>
      <c r="CJ374" s="132"/>
      <c r="CK374" s="132"/>
      <c r="CL374" s="132"/>
      <c r="CM374" s="132"/>
      <c r="CN374" s="132"/>
      <c r="CO374" s="132"/>
      <c r="CP374" s="132"/>
      <c r="CQ374" s="132"/>
      <c r="CR374" s="132"/>
      <c r="CS374" s="132"/>
      <c r="CT374" s="132"/>
    </row>
    <row r="375" spans="17:98"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  <c r="AF375" s="130"/>
      <c r="AG375" s="130"/>
      <c r="AH375" s="130"/>
      <c r="AI375" s="130"/>
      <c r="AJ375" s="130"/>
      <c r="AK375" s="130"/>
      <c r="AL375" s="130"/>
      <c r="AM375" s="130"/>
      <c r="AN375" s="130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32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  <c r="BQ375" s="132"/>
      <c r="BR375" s="132"/>
      <c r="BS375" s="132"/>
      <c r="BT375" s="132"/>
      <c r="BU375" s="132"/>
      <c r="BV375" s="132"/>
      <c r="BW375" s="132"/>
      <c r="BX375" s="132"/>
      <c r="BY375" s="132"/>
      <c r="BZ375" s="132"/>
      <c r="CA375" s="132"/>
      <c r="CB375" s="132"/>
      <c r="CC375" s="132"/>
      <c r="CD375" s="132"/>
      <c r="CE375" s="132"/>
      <c r="CF375" s="132"/>
      <c r="CG375" s="132"/>
      <c r="CH375" s="132"/>
      <c r="CI375" s="132"/>
      <c r="CJ375" s="132"/>
      <c r="CK375" s="132"/>
      <c r="CL375" s="132"/>
      <c r="CM375" s="132"/>
      <c r="CN375" s="132"/>
      <c r="CO375" s="132"/>
      <c r="CP375" s="132"/>
      <c r="CQ375" s="132"/>
      <c r="CR375" s="132"/>
      <c r="CS375" s="132"/>
      <c r="CT375" s="132"/>
    </row>
    <row r="376" spans="17:98"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  <c r="AF376" s="130"/>
      <c r="AG376" s="130"/>
      <c r="AH376" s="130"/>
      <c r="AI376" s="130"/>
      <c r="AJ376" s="130"/>
      <c r="AK376" s="130"/>
      <c r="AL376" s="130"/>
      <c r="AM376" s="130"/>
      <c r="AN376" s="130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  <c r="BQ376" s="132"/>
      <c r="BR376" s="132"/>
      <c r="BS376" s="132"/>
      <c r="BT376" s="132"/>
      <c r="BU376" s="132"/>
      <c r="BV376" s="132"/>
      <c r="BW376" s="132"/>
      <c r="BX376" s="132"/>
      <c r="BY376" s="132"/>
      <c r="BZ376" s="132"/>
      <c r="CA376" s="132"/>
      <c r="CB376" s="132"/>
      <c r="CC376" s="132"/>
      <c r="CD376" s="132"/>
      <c r="CE376" s="132"/>
      <c r="CF376" s="132"/>
      <c r="CG376" s="132"/>
      <c r="CH376" s="132"/>
      <c r="CI376" s="132"/>
      <c r="CJ376" s="132"/>
      <c r="CK376" s="132"/>
      <c r="CL376" s="132"/>
      <c r="CM376" s="132"/>
      <c r="CN376" s="132"/>
      <c r="CO376" s="132"/>
      <c r="CP376" s="132"/>
      <c r="CQ376" s="132"/>
      <c r="CR376" s="132"/>
      <c r="CS376" s="132"/>
      <c r="CT376" s="132"/>
    </row>
    <row r="377" spans="17:98"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  <c r="AF377" s="130"/>
      <c r="AG377" s="130"/>
      <c r="AH377" s="130"/>
      <c r="AI377" s="130"/>
      <c r="AJ377" s="130"/>
      <c r="AK377" s="130"/>
      <c r="AL377" s="130"/>
      <c r="AM377" s="130"/>
      <c r="AN377" s="130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  <c r="BQ377" s="132"/>
      <c r="BR377" s="132"/>
      <c r="BS377" s="132"/>
      <c r="BT377" s="132"/>
      <c r="BU377" s="132"/>
      <c r="BV377" s="132"/>
      <c r="BW377" s="132"/>
      <c r="BX377" s="132"/>
      <c r="BY377" s="132"/>
      <c r="BZ377" s="132"/>
      <c r="CA377" s="132"/>
      <c r="CB377" s="132"/>
      <c r="CC377" s="132"/>
      <c r="CD377" s="132"/>
      <c r="CE377" s="132"/>
      <c r="CF377" s="132"/>
      <c r="CG377" s="132"/>
      <c r="CH377" s="132"/>
      <c r="CI377" s="132"/>
      <c r="CJ377" s="132"/>
      <c r="CK377" s="132"/>
      <c r="CL377" s="132"/>
      <c r="CM377" s="132"/>
      <c r="CN377" s="132"/>
      <c r="CO377" s="132"/>
      <c r="CP377" s="132"/>
      <c r="CQ377" s="132"/>
      <c r="CR377" s="132"/>
      <c r="CS377" s="132"/>
      <c r="CT377" s="132"/>
    </row>
    <row r="378" spans="17:98"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  <c r="AF378" s="130"/>
      <c r="AG378" s="130"/>
      <c r="AH378" s="130"/>
      <c r="AI378" s="130"/>
      <c r="AJ378" s="130"/>
      <c r="AK378" s="130"/>
      <c r="AL378" s="130"/>
      <c r="AM378" s="130"/>
      <c r="AN378" s="130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  <c r="BQ378" s="132"/>
      <c r="BR378" s="132"/>
      <c r="BS378" s="132"/>
      <c r="BT378" s="132"/>
      <c r="BU378" s="132"/>
      <c r="BV378" s="132"/>
      <c r="BW378" s="132"/>
      <c r="BX378" s="132"/>
      <c r="BY378" s="132"/>
      <c r="BZ378" s="132"/>
      <c r="CA378" s="132"/>
      <c r="CB378" s="132"/>
      <c r="CC378" s="132"/>
      <c r="CD378" s="132"/>
      <c r="CE378" s="132"/>
      <c r="CF378" s="132"/>
      <c r="CG378" s="132"/>
      <c r="CH378" s="132"/>
      <c r="CI378" s="132"/>
      <c r="CJ378" s="132"/>
      <c r="CK378" s="132"/>
      <c r="CL378" s="132"/>
      <c r="CM378" s="132"/>
      <c r="CN378" s="132"/>
      <c r="CO378" s="132"/>
      <c r="CP378" s="132"/>
      <c r="CQ378" s="132"/>
      <c r="CR378" s="132"/>
      <c r="CS378" s="132"/>
      <c r="CT378" s="132"/>
    </row>
    <row r="379" spans="17:98"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  <c r="AF379" s="130"/>
      <c r="AG379" s="130"/>
      <c r="AH379" s="130"/>
      <c r="AI379" s="130"/>
      <c r="AJ379" s="130"/>
      <c r="AK379" s="130"/>
      <c r="AL379" s="130"/>
      <c r="AM379" s="130"/>
      <c r="AN379" s="130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  <c r="BQ379" s="132"/>
      <c r="BR379" s="132"/>
      <c r="BS379" s="132"/>
      <c r="BT379" s="132"/>
      <c r="BU379" s="132"/>
      <c r="BV379" s="132"/>
      <c r="BW379" s="132"/>
      <c r="BX379" s="132"/>
      <c r="BY379" s="132"/>
      <c r="BZ379" s="132"/>
      <c r="CA379" s="132"/>
      <c r="CB379" s="132"/>
      <c r="CC379" s="132"/>
      <c r="CD379" s="132"/>
      <c r="CE379" s="132"/>
      <c r="CF379" s="132"/>
      <c r="CG379" s="132"/>
      <c r="CH379" s="132"/>
      <c r="CI379" s="132"/>
      <c r="CJ379" s="132"/>
      <c r="CK379" s="132"/>
      <c r="CL379" s="132"/>
      <c r="CM379" s="132"/>
      <c r="CN379" s="132"/>
      <c r="CO379" s="132"/>
      <c r="CP379" s="132"/>
      <c r="CQ379" s="132"/>
      <c r="CR379" s="132"/>
      <c r="CS379" s="132"/>
      <c r="CT379" s="132"/>
    </row>
    <row r="380" spans="17:98"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  <c r="AE380" s="130"/>
      <c r="AF380" s="130"/>
      <c r="AG380" s="130"/>
      <c r="AH380" s="130"/>
      <c r="AI380" s="130"/>
      <c r="AJ380" s="130"/>
      <c r="AK380" s="130"/>
      <c r="AL380" s="130"/>
      <c r="AM380" s="130"/>
      <c r="AN380" s="130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  <c r="BQ380" s="132"/>
      <c r="BR380" s="132"/>
      <c r="BS380" s="132"/>
      <c r="BT380" s="132"/>
      <c r="BU380" s="132"/>
      <c r="BV380" s="132"/>
      <c r="BW380" s="132"/>
      <c r="BX380" s="132"/>
      <c r="BY380" s="132"/>
      <c r="BZ380" s="132"/>
      <c r="CA380" s="132"/>
      <c r="CB380" s="132"/>
      <c r="CC380" s="132"/>
      <c r="CD380" s="132"/>
      <c r="CE380" s="132"/>
      <c r="CF380" s="132"/>
      <c r="CG380" s="132"/>
      <c r="CH380" s="132"/>
      <c r="CI380" s="132"/>
      <c r="CJ380" s="132"/>
      <c r="CK380" s="132"/>
      <c r="CL380" s="132"/>
      <c r="CM380" s="132"/>
      <c r="CN380" s="132"/>
      <c r="CO380" s="132"/>
      <c r="CP380" s="132"/>
      <c r="CQ380" s="132"/>
      <c r="CR380" s="132"/>
      <c r="CS380" s="132"/>
      <c r="CT380" s="132"/>
    </row>
    <row r="381" spans="17:98"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  <c r="AF381" s="130"/>
      <c r="AG381" s="130"/>
      <c r="AH381" s="130"/>
      <c r="AI381" s="130"/>
      <c r="AJ381" s="130"/>
      <c r="AK381" s="130"/>
      <c r="AL381" s="130"/>
      <c r="AM381" s="130"/>
      <c r="AN381" s="130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  <c r="BQ381" s="132"/>
      <c r="BR381" s="132"/>
      <c r="BS381" s="132"/>
      <c r="BT381" s="132"/>
      <c r="BU381" s="132"/>
      <c r="BV381" s="132"/>
      <c r="BW381" s="132"/>
      <c r="BX381" s="132"/>
      <c r="BY381" s="132"/>
      <c r="BZ381" s="132"/>
      <c r="CA381" s="132"/>
      <c r="CB381" s="132"/>
      <c r="CC381" s="132"/>
      <c r="CD381" s="132"/>
      <c r="CE381" s="132"/>
      <c r="CF381" s="132"/>
      <c r="CG381" s="132"/>
      <c r="CH381" s="132"/>
      <c r="CI381" s="132"/>
      <c r="CJ381" s="132"/>
      <c r="CK381" s="132"/>
      <c r="CL381" s="132"/>
      <c r="CM381" s="132"/>
      <c r="CN381" s="132"/>
      <c r="CO381" s="132"/>
      <c r="CP381" s="132"/>
      <c r="CQ381" s="132"/>
      <c r="CR381" s="132"/>
      <c r="CS381" s="132"/>
      <c r="CT381" s="132"/>
    </row>
    <row r="382" spans="17:98"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  <c r="AF382" s="130"/>
      <c r="AG382" s="130"/>
      <c r="AH382" s="130"/>
      <c r="AI382" s="130"/>
      <c r="AJ382" s="130"/>
      <c r="AK382" s="130"/>
      <c r="AL382" s="130"/>
      <c r="AM382" s="130"/>
      <c r="AN382" s="130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  <c r="BQ382" s="132"/>
      <c r="BR382" s="132"/>
      <c r="BS382" s="132"/>
      <c r="BT382" s="132"/>
      <c r="BU382" s="132"/>
      <c r="BV382" s="132"/>
      <c r="BW382" s="132"/>
      <c r="BX382" s="132"/>
      <c r="BY382" s="132"/>
      <c r="BZ382" s="132"/>
      <c r="CA382" s="132"/>
      <c r="CB382" s="132"/>
      <c r="CC382" s="132"/>
      <c r="CD382" s="132"/>
      <c r="CE382" s="132"/>
      <c r="CF382" s="132"/>
      <c r="CG382" s="132"/>
      <c r="CH382" s="132"/>
      <c r="CI382" s="132"/>
      <c r="CJ382" s="132"/>
      <c r="CK382" s="132"/>
      <c r="CL382" s="132"/>
      <c r="CM382" s="132"/>
      <c r="CN382" s="132"/>
      <c r="CO382" s="132"/>
      <c r="CP382" s="132"/>
      <c r="CQ382" s="132"/>
      <c r="CR382" s="132"/>
      <c r="CS382" s="132"/>
      <c r="CT382" s="132"/>
    </row>
    <row r="383" spans="17:98"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  <c r="BQ383" s="132"/>
      <c r="BR383" s="132"/>
      <c r="BS383" s="132"/>
      <c r="BT383" s="132"/>
      <c r="BU383" s="132"/>
      <c r="BV383" s="132"/>
      <c r="BW383" s="132"/>
      <c r="BX383" s="132"/>
      <c r="BY383" s="132"/>
      <c r="BZ383" s="132"/>
      <c r="CA383" s="132"/>
      <c r="CB383" s="132"/>
      <c r="CC383" s="132"/>
      <c r="CD383" s="132"/>
      <c r="CE383" s="132"/>
      <c r="CF383" s="132"/>
      <c r="CG383" s="132"/>
      <c r="CH383" s="132"/>
      <c r="CI383" s="132"/>
      <c r="CJ383" s="132"/>
      <c r="CK383" s="132"/>
      <c r="CL383" s="132"/>
      <c r="CM383" s="132"/>
      <c r="CN383" s="132"/>
      <c r="CO383" s="132"/>
      <c r="CP383" s="132"/>
      <c r="CQ383" s="132"/>
      <c r="CR383" s="132"/>
      <c r="CS383" s="132"/>
      <c r="CT383" s="132"/>
    </row>
    <row r="384" spans="17:98"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  <c r="BQ384" s="132"/>
      <c r="BR384" s="132"/>
      <c r="BS384" s="132"/>
      <c r="BT384" s="132"/>
      <c r="BU384" s="132"/>
      <c r="BV384" s="132"/>
      <c r="BW384" s="132"/>
      <c r="BX384" s="132"/>
      <c r="BY384" s="132"/>
      <c r="BZ384" s="132"/>
      <c r="CA384" s="132"/>
      <c r="CB384" s="132"/>
      <c r="CC384" s="132"/>
      <c r="CD384" s="132"/>
      <c r="CE384" s="132"/>
      <c r="CF384" s="132"/>
      <c r="CG384" s="132"/>
      <c r="CH384" s="132"/>
      <c r="CI384" s="132"/>
      <c r="CJ384" s="132"/>
      <c r="CK384" s="132"/>
      <c r="CL384" s="132"/>
      <c r="CM384" s="132"/>
      <c r="CN384" s="132"/>
      <c r="CO384" s="132"/>
      <c r="CP384" s="132"/>
      <c r="CQ384" s="132"/>
      <c r="CR384" s="132"/>
      <c r="CS384" s="132"/>
      <c r="CT384" s="132"/>
    </row>
    <row r="385" spans="17:98"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  <c r="BQ385" s="132"/>
      <c r="BR385" s="132"/>
      <c r="BS385" s="132"/>
      <c r="BT385" s="132"/>
      <c r="BU385" s="132"/>
      <c r="BV385" s="132"/>
      <c r="BW385" s="132"/>
      <c r="BX385" s="132"/>
      <c r="BY385" s="132"/>
      <c r="BZ385" s="132"/>
      <c r="CA385" s="132"/>
      <c r="CB385" s="132"/>
      <c r="CC385" s="132"/>
      <c r="CD385" s="132"/>
      <c r="CE385" s="132"/>
      <c r="CF385" s="132"/>
      <c r="CG385" s="132"/>
      <c r="CH385" s="132"/>
      <c r="CI385" s="132"/>
      <c r="CJ385" s="132"/>
      <c r="CK385" s="132"/>
      <c r="CL385" s="132"/>
      <c r="CM385" s="132"/>
      <c r="CN385" s="132"/>
      <c r="CO385" s="132"/>
      <c r="CP385" s="132"/>
      <c r="CQ385" s="132"/>
      <c r="CR385" s="132"/>
      <c r="CS385" s="132"/>
      <c r="CT385" s="132"/>
    </row>
    <row r="386" spans="17:98"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  <c r="BQ386" s="132"/>
      <c r="BR386" s="132"/>
      <c r="BS386" s="132"/>
      <c r="BT386" s="132"/>
      <c r="BU386" s="132"/>
      <c r="BV386" s="132"/>
      <c r="BW386" s="132"/>
      <c r="BX386" s="132"/>
      <c r="BY386" s="132"/>
      <c r="BZ386" s="132"/>
      <c r="CA386" s="132"/>
      <c r="CB386" s="132"/>
      <c r="CC386" s="132"/>
      <c r="CD386" s="132"/>
      <c r="CE386" s="132"/>
      <c r="CF386" s="132"/>
      <c r="CG386" s="132"/>
      <c r="CH386" s="132"/>
      <c r="CI386" s="132"/>
      <c r="CJ386" s="132"/>
      <c r="CK386" s="132"/>
      <c r="CL386" s="132"/>
      <c r="CM386" s="132"/>
      <c r="CN386" s="132"/>
      <c r="CO386" s="132"/>
      <c r="CP386" s="132"/>
      <c r="CQ386" s="132"/>
      <c r="CR386" s="132"/>
      <c r="CS386" s="132"/>
      <c r="CT386" s="132"/>
    </row>
    <row r="387" spans="17:98"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  <c r="BQ387" s="132"/>
      <c r="BR387" s="132"/>
      <c r="BS387" s="132"/>
      <c r="BT387" s="132"/>
      <c r="BU387" s="132"/>
      <c r="BV387" s="132"/>
      <c r="BW387" s="132"/>
      <c r="BX387" s="132"/>
      <c r="BY387" s="132"/>
      <c r="BZ387" s="132"/>
      <c r="CA387" s="132"/>
      <c r="CB387" s="132"/>
      <c r="CC387" s="132"/>
      <c r="CD387" s="132"/>
      <c r="CE387" s="132"/>
      <c r="CF387" s="132"/>
      <c r="CG387" s="132"/>
      <c r="CH387" s="132"/>
      <c r="CI387" s="132"/>
      <c r="CJ387" s="132"/>
      <c r="CK387" s="132"/>
      <c r="CL387" s="132"/>
      <c r="CM387" s="132"/>
      <c r="CN387" s="132"/>
      <c r="CO387" s="132"/>
      <c r="CP387" s="132"/>
      <c r="CQ387" s="132"/>
      <c r="CR387" s="132"/>
      <c r="CS387" s="132"/>
      <c r="CT387" s="132"/>
    </row>
    <row r="388" spans="17:98"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2"/>
      <c r="BR388" s="132"/>
      <c r="BS388" s="132"/>
      <c r="BT388" s="132"/>
      <c r="BU388" s="132"/>
      <c r="BV388" s="132"/>
      <c r="BW388" s="132"/>
      <c r="BX388" s="132"/>
      <c r="BY388" s="132"/>
      <c r="BZ388" s="132"/>
      <c r="CA388" s="132"/>
      <c r="CB388" s="132"/>
      <c r="CC388" s="132"/>
      <c r="CD388" s="132"/>
      <c r="CE388" s="132"/>
      <c r="CF388" s="132"/>
      <c r="CG388" s="132"/>
      <c r="CH388" s="132"/>
      <c r="CI388" s="132"/>
      <c r="CJ388" s="132"/>
      <c r="CK388" s="132"/>
      <c r="CL388" s="132"/>
      <c r="CM388" s="132"/>
      <c r="CN388" s="132"/>
      <c r="CO388" s="132"/>
      <c r="CP388" s="132"/>
      <c r="CQ388" s="132"/>
      <c r="CR388" s="132"/>
      <c r="CS388" s="132"/>
      <c r="CT388" s="132"/>
    </row>
    <row r="389" spans="17:98"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  <c r="AF389" s="130"/>
      <c r="AG389" s="130"/>
      <c r="AH389" s="130"/>
      <c r="AI389" s="130"/>
      <c r="AJ389" s="130"/>
      <c r="AK389" s="130"/>
      <c r="AL389" s="130"/>
      <c r="AM389" s="130"/>
      <c r="AN389" s="130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  <c r="BS389" s="132"/>
      <c r="BT389" s="132"/>
      <c r="BU389" s="132"/>
      <c r="BV389" s="132"/>
      <c r="BW389" s="132"/>
      <c r="BX389" s="132"/>
      <c r="BY389" s="132"/>
      <c r="BZ389" s="132"/>
      <c r="CA389" s="132"/>
      <c r="CB389" s="132"/>
      <c r="CC389" s="132"/>
      <c r="CD389" s="132"/>
      <c r="CE389" s="132"/>
      <c r="CF389" s="132"/>
      <c r="CG389" s="132"/>
      <c r="CH389" s="132"/>
      <c r="CI389" s="132"/>
      <c r="CJ389" s="132"/>
      <c r="CK389" s="132"/>
      <c r="CL389" s="132"/>
      <c r="CM389" s="132"/>
      <c r="CN389" s="132"/>
      <c r="CO389" s="132"/>
      <c r="CP389" s="132"/>
      <c r="CQ389" s="132"/>
      <c r="CR389" s="132"/>
      <c r="CS389" s="132"/>
      <c r="CT389" s="132"/>
    </row>
    <row r="390" spans="17:98"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  <c r="AF390" s="130"/>
      <c r="AG390" s="130"/>
      <c r="AH390" s="130"/>
      <c r="AI390" s="130"/>
      <c r="AJ390" s="130"/>
      <c r="AK390" s="130"/>
      <c r="AL390" s="130"/>
      <c r="AM390" s="130"/>
      <c r="AN390" s="130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  <c r="BQ390" s="132"/>
      <c r="BR390" s="132"/>
      <c r="BS390" s="132"/>
      <c r="BT390" s="132"/>
      <c r="BU390" s="132"/>
      <c r="BV390" s="132"/>
      <c r="BW390" s="132"/>
      <c r="BX390" s="132"/>
      <c r="BY390" s="132"/>
      <c r="BZ390" s="132"/>
      <c r="CA390" s="132"/>
      <c r="CB390" s="132"/>
      <c r="CC390" s="132"/>
      <c r="CD390" s="132"/>
      <c r="CE390" s="132"/>
      <c r="CF390" s="132"/>
      <c r="CG390" s="132"/>
      <c r="CH390" s="132"/>
      <c r="CI390" s="132"/>
      <c r="CJ390" s="132"/>
      <c r="CK390" s="132"/>
      <c r="CL390" s="132"/>
      <c r="CM390" s="132"/>
      <c r="CN390" s="132"/>
      <c r="CO390" s="132"/>
      <c r="CP390" s="132"/>
      <c r="CQ390" s="132"/>
      <c r="CR390" s="132"/>
      <c r="CS390" s="132"/>
      <c r="CT390" s="132"/>
    </row>
    <row r="391" spans="17:98"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  <c r="AF391" s="130"/>
      <c r="AG391" s="130"/>
      <c r="AH391" s="130"/>
      <c r="AI391" s="130"/>
      <c r="AJ391" s="130"/>
      <c r="AK391" s="130"/>
      <c r="AL391" s="130"/>
      <c r="AM391" s="130"/>
      <c r="AN391" s="130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  <c r="BQ391" s="132"/>
      <c r="BR391" s="132"/>
      <c r="BS391" s="132"/>
      <c r="BT391" s="132"/>
      <c r="BU391" s="132"/>
      <c r="BV391" s="132"/>
      <c r="BW391" s="132"/>
      <c r="BX391" s="132"/>
      <c r="BY391" s="132"/>
      <c r="BZ391" s="132"/>
      <c r="CA391" s="132"/>
      <c r="CB391" s="132"/>
      <c r="CC391" s="132"/>
      <c r="CD391" s="132"/>
      <c r="CE391" s="132"/>
      <c r="CF391" s="132"/>
      <c r="CG391" s="132"/>
      <c r="CH391" s="132"/>
      <c r="CI391" s="132"/>
      <c r="CJ391" s="132"/>
      <c r="CK391" s="132"/>
      <c r="CL391" s="132"/>
      <c r="CM391" s="132"/>
      <c r="CN391" s="132"/>
      <c r="CO391" s="132"/>
      <c r="CP391" s="132"/>
      <c r="CQ391" s="132"/>
      <c r="CR391" s="132"/>
      <c r="CS391" s="132"/>
      <c r="CT391" s="132"/>
    </row>
    <row r="392" spans="17:98"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  <c r="AM392" s="130"/>
      <c r="AN392" s="130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  <c r="BQ392" s="132"/>
      <c r="BR392" s="132"/>
      <c r="BS392" s="132"/>
      <c r="BT392" s="132"/>
      <c r="BU392" s="132"/>
      <c r="BV392" s="132"/>
      <c r="BW392" s="132"/>
      <c r="BX392" s="132"/>
      <c r="BY392" s="132"/>
      <c r="BZ392" s="132"/>
      <c r="CA392" s="132"/>
      <c r="CB392" s="132"/>
      <c r="CC392" s="132"/>
      <c r="CD392" s="132"/>
      <c r="CE392" s="132"/>
      <c r="CF392" s="132"/>
      <c r="CG392" s="132"/>
      <c r="CH392" s="132"/>
      <c r="CI392" s="132"/>
      <c r="CJ392" s="132"/>
      <c r="CK392" s="132"/>
      <c r="CL392" s="132"/>
      <c r="CM392" s="132"/>
      <c r="CN392" s="132"/>
      <c r="CO392" s="132"/>
      <c r="CP392" s="132"/>
      <c r="CQ392" s="132"/>
      <c r="CR392" s="132"/>
      <c r="CS392" s="132"/>
      <c r="CT392" s="132"/>
    </row>
    <row r="393" spans="17:98"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  <c r="AF393" s="130"/>
      <c r="AG393" s="130"/>
      <c r="AH393" s="130"/>
      <c r="AI393" s="130"/>
      <c r="AJ393" s="130"/>
      <c r="AK393" s="130"/>
      <c r="AL393" s="130"/>
      <c r="AM393" s="130"/>
      <c r="AN393" s="130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2"/>
      <c r="BR393" s="132"/>
      <c r="BS393" s="132"/>
      <c r="BT393" s="132"/>
      <c r="BU393" s="132"/>
      <c r="BV393" s="132"/>
      <c r="BW393" s="132"/>
      <c r="BX393" s="132"/>
      <c r="BY393" s="132"/>
      <c r="BZ393" s="132"/>
      <c r="CA393" s="132"/>
      <c r="CB393" s="132"/>
      <c r="CC393" s="132"/>
      <c r="CD393" s="132"/>
      <c r="CE393" s="132"/>
      <c r="CF393" s="132"/>
      <c r="CG393" s="132"/>
      <c r="CH393" s="132"/>
      <c r="CI393" s="132"/>
      <c r="CJ393" s="132"/>
      <c r="CK393" s="132"/>
      <c r="CL393" s="132"/>
      <c r="CM393" s="132"/>
      <c r="CN393" s="132"/>
      <c r="CO393" s="132"/>
      <c r="CP393" s="132"/>
      <c r="CQ393" s="132"/>
      <c r="CR393" s="132"/>
      <c r="CS393" s="132"/>
      <c r="CT393" s="132"/>
    </row>
    <row r="394" spans="17:98"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  <c r="AF394" s="130"/>
      <c r="AG394" s="130"/>
      <c r="AH394" s="130"/>
      <c r="AI394" s="130"/>
      <c r="AJ394" s="130"/>
      <c r="AK394" s="130"/>
      <c r="AL394" s="130"/>
      <c r="AM394" s="130"/>
      <c r="AN394" s="130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  <c r="BS394" s="132"/>
      <c r="BT394" s="132"/>
      <c r="BU394" s="132"/>
      <c r="BV394" s="132"/>
      <c r="BW394" s="132"/>
      <c r="BX394" s="132"/>
      <c r="BY394" s="132"/>
      <c r="BZ394" s="132"/>
      <c r="CA394" s="132"/>
      <c r="CB394" s="132"/>
      <c r="CC394" s="132"/>
      <c r="CD394" s="132"/>
      <c r="CE394" s="132"/>
      <c r="CF394" s="132"/>
      <c r="CG394" s="132"/>
      <c r="CH394" s="132"/>
      <c r="CI394" s="132"/>
      <c r="CJ394" s="132"/>
      <c r="CK394" s="132"/>
      <c r="CL394" s="132"/>
      <c r="CM394" s="132"/>
      <c r="CN394" s="132"/>
      <c r="CO394" s="132"/>
      <c r="CP394" s="132"/>
      <c r="CQ394" s="132"/>
      <c r="CR394" s="132"/>
      <c r="CS394" s="132"/>
      <c r="CT394" s="132"/>
    </row>
    <row r="395" spans="17:98"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  <c r="AF395" s="130"/>
      <c r="AG395" s="130"/>
      <c r="AH395" s="130"/>
      <c r="AI395" s="130"/>
      <c r="AJ395" s="130"/>
      <c r="AK395" s="130"/>
      <c r="AL395" s="130"/>
      <c r="AM395" s="130"/>
      <c r="AN395" s="130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  <c r="CA395" s="132"/>
      <c r="CB395" s="132"/>
      <c r="CC395" s="132"/>
      <c r="CD395" s="132"/>
      <c r="CE395" s="132"/>
      <c r="CF395" s="132"/>
      <c r="CG395" s="132"/>
      <c r="CH395" s="132"/>
      <c r="CI395" s="132"/>
      <c r="CJ395" s="132"/>
      <c r="CK395" s="132"/>
      <c r="CL395" s="132"/>
      <c r="CM395" s="132"/>
      <c r="CN395" s="132"/>
      <c r="CO395" s="132"/>
      <c r="CP395" s="132"/>
      <c r="CQ395" s="132"/>
      <c r="CR395" s="132"/>
      <c r="CS395" s="132"/>
      <c r="CT395" s="132"/>
    </row>
    <row r="396" spans="17:98"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  <c r="AF396" s="130"/>
      <c r="AG396" s="130"/>
      <c r="AH396" s="130"/>
      <c r="AI396" s="130"/>
      <c r="AJ396" s="130"/>
      <c r="AK396" s="130"/>
      <c r="AL396" s="130"/>
      <c r="AM396" s="130"/>
      <c r="AN396" s="130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  <c r="CA396" s="132"/>
      <c r="CB396" s="132"/>
      <c r="CC396" s="132"/>
      <c r="CD396" s="132"/>
      <c r="CE396" s="132"/>
      <c r="CF396" s="132"/>
      <c r="CG396" s="132"/>
      <c r="CH396" s="132"/>
      <c r="CI396" s="132"/>
      <c r="CJ396" s="132"/>
      <c r="CK396" s="132"/>
      <c r="CL396" s="132"/>
      <c r="CM396" s="132"/>
      <c r="CN396" s="132"/>
      <c r="CO396" s="132"/>
      <c r="CP396" s="132"/>
      <c r="CQ396" s="132"/>
      <c r="CR396" s="132"/>
      <c r="CS396" s="132"/>
      <c r="CT396" s="132"/>
    </row>
    <row r="397" spans="17:98"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32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  <c r="BQ397" s="132"/>
      <c r="BR397" s="132"/>
      <c r="BS397" s="132"/>
      <c r="BT397" s="132"/>
      <c r="BU397" s="132"/>
      <c r="BV397" s="132"/>
      <c r="BW397" s="132"/>
      <c r="BX397" s="132"/>
      <c r="BY397" s="132"/>
      <c r="BZ397" s="132"/>
      <c r="CA397" s="132"/>
      <c r="CB397" s="132"/>
      <c r="CC397" s="132"/>
      <c r="CD397" s="132"/>
      <c r="CE397" s="132"/>
      <c r="CF397" s="132"/>
      <c r="CG397" s="132"/>
      <c r="CH397" s="132"/>
      <c r="CI397" s="132"/>
      <c r="CJ397" s="132"/>
      <c r="CK397" s="132"/>
      <c r="CL397" s="132"/>
      <c r="CM397" s="132"/>
      <c r="CN397" s="132"/>
      <c r="CO397" s="132"/>
      <c r="CP397" s="132"/>
      <c r="CQ397" s="132"/>
      <c r="CR397" s="132"/>
      <c r="CS397" s="132"/>
      <c r="CT397" s="132"/>
    </row>
    <row r="398" spans="17:98"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  <c r="BQ398" s="132"/>
      <c r="BR398" s="132"/>
      <c r="BS398" s="132"/>
      <c r="BT398" s="132"/>
      <c r="BU398" s="132"/>
      <c r="BV398" s="132"/>
      <c r="BW398" s="132"/>
      <c r="BX398" s="132"/>
      <c r="BY398" s="132"/>
      <c r="BZ398" s="132"/>
      <c r="CA398" s="132"/>
      <c r="CB398" s="132"/>
      <c r="CC398" s="132"/>
      <c r="CD398" s="132"/>
      <c r="CE398" s="132"/>
      <c r="CF398" s="132"/>
      <c r="CG398" s="132"/>
      <c r="CH398" s="132"/>
      <c r="CI398" s="132"/>
      <c r="CJ398" s="132"/>
      <c r="CK398" s="132"/>
      <c r="CL398" s="132"/>
      <c r="CM398" s="132"/>
      <c r="CN398" s="132"/>
      <c r="CO398" s="132"/>
      <c r="CP398" s="132"/>
      <c r="CQ398" s="132"/>
      <c r="CR398" s="132"/>
      <c r="CS398" s="132"/>
      <c r="CT398" s="132"/>
    </row>
    <row r="399" spans="17:98"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  <c r="BQ399" s="132"/>
      <c r="BR399" s="132"/>
      <c r="BS399" s="132"/>
      <c r="BT399" s="132"/>
      <c r="BU399" s="132"/>
      <c r="BV399" s="132"/>
      <c r="BW399" s="132"/>
      <c r="BX399" s="132"/>
      <c r="BY399" s="132"/>
      <c r="BZ399" s="132"/>
      <c r="CA399" s="132"/>
      <c r="CB399" s="132"/>
      <c r="CC399" s="132"/>
      <c r="CD399" s="132"/>
      <c r="CE399" s="132"/>
      <c r="CF399" s="132"/>
      <c r="CG399" s="132"/>
      <c r="CH399" s="132"/>
      <c r="CI399" s="132"/>
      <c r="CJ399" s="132"/>
      <c r="CK399" s="132"/>
      <c r="CL399" s="132"/>
      <c r="CM399" s="132"/>
      <c r="CN399" s="132"/>
      <c r="CO399" s="132"/>
      <c r="CP399" s="132"/>
      <c r="CQ399" s="132"/>
      <c r="CR399" s="132"/>
      <c r="CS399" s="132"/>
      <c r="CT399" s="132"/>
    </row>
    <row r="400" spans="17:98"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  <c r="AF400" s="130"/>
      <c r="AG400" s="130"/>
      <c r="AH400" s="130"/>
      <c r="AI400" s="130"/>
      <c r="AJ400" s="130"/>
      <c r="AK400" s="130"/>
      <c r="AL400" s="130"/>
      <c r="AM400" s="130"/>
      <c r="AN400" s="130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32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  <c r="BQ400" s="132"/>
      <c r="BR400" s="132"/>
      <c r="BS400" s="132"/>
      <c r="BT400" s="132"/>
      <c r="BU400" s="132"/>
      <c r="BV400" s="132"/>
      <c r="BW400" s="132"/>
      <c r="BX400" s="132"/>
      <c r="BY400" s="132"/>
      <c r="BZ400" s="132"/>
      <c r="CA400" s="132"/>
      <c r="CB400" s="132"/>
      <c r="CC400" s="132"/>
      <c r="CD400" s="132"/>
      <c r="CE400" s="132"/>
      <c r="CF400" s="132"/>
      <c r="CG400" s="132"/>
      <c r="CH400" s="132"/>
      <c r="CI400" s="132"/>
      <c r="CJ400" s="132"/>
      <c r="CK400" s="132"/>
      <c r="CL400" s="132"/>
      <c r="CM400" s="132"/>
      <c r="CN400" s="132"/>
      <c r="CO400" s="132"/>
      <c r="CP400" s="132"/>
      <c r="CQ400" s="132"/>
      <c r="CR400" s="132"/>
      <c r="CS400" s="132"/>
      <c r="CT400" s="132"/>
    </row>
    <row r="401" spans="17:98"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  <c r="AF401" s="130"/>
      <c r="AG401" s="130"/>
      <c r="AH401" s="130"/>
      <c r="AI401" s="130"/>
      <c r="AJ401" s="130"/>
      <c r="AK401" s="130"/>
      <c r="AL401" s="130"/>
      <c r="AM401" s="130"/>
      <c r="AN401" s="130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132"/>
      <c r="BA401" s="132"/>
      <c r="BB401" s="132"/>
      <c r="BC401" s="132"/>
      <c r="BD401" s="132"/>
      <c r="BE401" s="132"/>
      <c r="BF401" s="132"/>
      <c r="BG401" s="132"/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/>
      <c r="BV401" s="132"/>
      <c r="BW401" s="132"/>
      <c r="BX401" s="132"/>
      <c r="BY401" s="132"/>
      <c r="BZ401" s="132"/>
      <c r="CA401" s="132"/>
      <c r="CB401" s="132"/>
      <c r="CC401" s="132"/>
      <c r="CD401" s="132"/>
      <c r="CE401" s="132"/>
      <c r="CF401" s="132"/>
      <c r="CG401" s="132"/>
      <c r="CH401" s="132"/>
      <c r="CI401" s="132"/>
      <c r="CJ401" s="132"/>
      <c r="CK401" s="132"/>
      <c r="CL401" s="132"/>
      <c r="CM401" s="132"/>
      <c r="CN401" s="132"/>
      <c r="CO401" s="132"/>
      <c r="CP401" s="132"/>
      <c r="CQ401" s="132"/>
      <c r="CR401" s="132"/>
      <c r="CS401" s="132"/>
      <c r="CT401" s="132"/>
    </row>
    <row r="402" spans="17:98"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  <c r="AF402" s="130"/>
      <c r="AG402" s="130"/>
      <c r="AH402" s="130"/>
      <c r="AI402" s="130"/>
      <c r="AJ402" s="130"/>
      <c r="AK402" s="130"/>
      <c r="AL402" s="130"/>
      <c r="AM402" s="130"/>
      <c r="AN402" s="130"/>
      <c r="AO402" s="132"/>
      <c r="AP402" s="132"/>
      <c r="AQ402" s="132"/>
      <c r="AR402" s="132"/>
      <c r="AS402" s="132"/>
      <c r="AT402" s="132"/>
      <c r="AU402" s="132"/>
      <c r="AV402" s="132"/>
      <c r="AW402" s="132"/>
      <c r="AX402" s="132"/>
      <c r="AY402" s="132"/>
      <c r="AZ402" s="132"/>
      <c r="BA402" s="132"/>
      <c r="BB402" s="132"/>
      <c r="BC402" s="132"/>
      <c r="BD402" s="132"/>
      <c r="BE402" s="132"/>
      <c r="BF402" s="132"/>
      <c r="BG402" s="132"/>
      <c r="BH402" s="132"/>
      <c r="BI402" s="132"/>
      <c r="BJ402" s="132"/>
      <c r="BK402" s="132"/>
      <c r="BL402" s="132"/>
      <c r="BM402" s="132"/>
      <c r="BN402" s="132"/>
      <c r="BO402" s="132"/>
      <c r="BP402" s="132"/>
      <c r="BQ402" s="132"/>
      <c r="BR402" s="132"/>
      <c r="BS402" s="132"/>
      <c r="BT402" s="132"/>
      <c r="BU402" s="132"/>
      <c r="BV402" s="132"/>
      <c r="BW402" s="132"/>
      <c r="BX402" s="132"/>
      <c r="BY402" s="132"/>
      <c r="BZ402" s="132"/>
      <c r="CA402" s="132"/>
      <c r="CB402" s="132"/>
      <c r="CC402" s="132"/>
      <c r="CD402" s="132"/>
      <c r="CE402" s="132"/>
      <c r="CF402" s="132"/>
      <c r="CG402" s="132"/>
      <c r="CH402" s="132"/>
      <c r="CI402" s="132"/>
      <c r="CJ402" s="132"/>
      <c r="CK402" s="132"/>
      <c r="CL402" s="132"/>
      <c r="CM402" s="132"/>
      <c r="CN402" s="132"/>
      <c r="CO402" s="132"/>
      <c r="CP402" s="132"/>
      <c r="CQ402" s="132"/>
      <c r="CR402" s="132"/>
      <c r="CS402" s="132"/>
      <c r="CT402" s="132"/>
    </row>
    <row r="403" spans="17:98"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  <c r="AF403" s="130"/>
      <c r="AG403" s="130"/>
      <c r="AH403" s="130"/>
      <c r="AI403" s="130"/>
      <c r="AJ403" s="130"/>
      <c r="AK403" s="130"/>
      <c r="AL403" s="130"/>
      <c r="AM403" s="130"/>
      <c r="AN403" s="130"/>
      <c r="AO403" s="132"/>
      <c r="AP403" s="132"/>
      <c r="AQ403" s="132"/>
      <c r="AR403" s="132"/>
      <c r="AS403" s="132"/>
      <c r="AT403" s="132"/>
      <c r="AU403" s="132"/>
      <c r="AV403" s="132"/>
      <c r="AW403" s="132"/>
      <c r="AX403" s="132"/>
      <c r="AY403" s="132"/>
      <c r="AZ403" s="132"/>
      <c r="BA403" s="132"/>
      <c r="BB403" s="132"/>
      <c r="BC403" s="132"/>
      <c r="BD403" s="132"/>
      <c r="BE403" s="132"/>
      <c r="BF403" s="132"/>
      <c r="BG403" s="132"/>
      <c r="BH403" s="132"/>
      <c r="BI403" s="132"/>
      <c r="BJ403" s="132"/>
      <c r="BK403" s="132"/>
      <c r="BL403" s="132"/>
      <c r="BM403" s="132"/>
      <c r="BN403" s="132"/>
      <c r="BO403" s="132"/>
      <c r="BP403" s="132"/>
      <c r="BQ403" s="132"/>
      <c r="BR403" s="132"/>
      <c r="BS403" s="132"/>
      <c r="BT403" s="132"/>
      <c r="BU403" s="132"/>
      <c r="BV403" s="132"/>
      <c r="BW403" s="132"/>
      <c r="BX403" s="132"/>
      <c r="BY403" s="132"/>
      <c r="BZ403" s="132"/>
      <c r="CA403" s="132"/>
      <c r="CB403" s="132"/>
      <c r="CC403" s="132"/>
      <c r="CD403" s="132"/>
      <c r="CE403" s="132"/>
      <c r="CF403" s="132"/>
      <c r="CG403" s="132"/>
      <c r="CH403" s="132"/>
      <c r="CI403" s="132"/>
      <c r="CJ403" s="132"/>
      <c r="CK403" s="132"/>
      <c r="CL403" s="132"/>
      <c r="CM403" s="132"/>
      <c r="CN403" s="132"/>
      <c r="CO403" s="132"/>
      <c r="CP403" s="132"/>
      <c r="CQ403" s="132"/>
      <c r="CR403" s="132"/>
      <c r="CS403" s="132"/>
      <c r="CT403" s="132"/>
    </row>
    <row r="404" spans="17:98"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  <c r="AF404" s="130"/>
      <c r="AG404" s="130"/>
      <c r="AH404" s="130"/>
      <c r="AI404" s="130"/>
      <c r="AJ404" s="130"/>
      <c r="AK404" s="130"/>
      <c r="AL404" s="130"/>
      <c r="AM404" s="130"/>
      <c r="AN404" s="130"/>
      <c r="AO404" s="132"/>
      <c r="AP404" s="132"/>
      <c r="AQ404" s="132"/>
      <c r="AR404" s="132"/>
      <c r="AS404" s="132"/>
      <c r="AT404" s="132"/>
      <c r="AU404" s="132"/>
      <c r="AV404" s="132"/>
      <c r="AW404" s="132"/>
      <c r="AX404" s="132"/>
      <c r="AY404" s="132"/>
      <c r="AZ404" s="132"/>
      <c r="BA404" s="132"/>
      <c r="BB404" s="132"/>
      <c r="BC404" s="132"/>
      <c r="BD404" s="132"/>
      <c r="BE404" s="132"/>
      <c r="BF404" s="132"/>
      <c r="BG404" s="132"/>
      <c r="BH404" s="132"/>
      <c r="BI404" s="132"/>
      <c r="BJ404" s="132"/>
      <c r="BK404" s="132"/>
      <c r="BL404" s="132"/>
      <c r="BM404" s="132"/>
      <c r="BN404" s="132"/>
      <c r="BO404" s="132"/>
      <c r="BP404" s="132"/>
      <c r="BQ404" s="132"/>
      <c r="BR404" s="132"/>
      <c r="BS404" s="132"/>
      <c r="BT404" s="132"/>
      <c r="BU404" s="132"/>
      <c r="BV404" s="132"/>
      <c r="BW404" s="132"/>
      <c r="BX404" s="132"/>
      <c r="BY404" s="132"/>
      <c r="BZ404" s="132"/>
      <c r="CA404" s="132"/>
      <c r="CB404" s="132"/>
      <c r="CC404" s="132"/>
      <c r="CD404" s="132"/>
      <c r="CE404" s="132"/>
      <c r="CF404" s="132"/>
      <c r="CG404" s="132"/>
      <c r="CH404" s="132"/>
      <c r="CI404" s="132"/>
      <c r="CJ404" s="132"/>
      <c r="CK404" s="132"/>
      <c r="CL404" s="132"/>
      <c r="CM404" s="132"/>
      <c r="CN404" s="132"/>
      <c r="CO404" s="132"/>
      <c r="CP404" s="132"/>
      <c r="CQ404" s="132"/>
      <c r="CR404" s="132"/>
      <c r="CS404" s="132"/>
      <c r="CT404" s="132"/>
    </row>
    <row r="405" spans="17:98"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  <c r="AF405" s="130"/>
      <c r="AG405" s="130"/>
      <c r="AH405" s="130"/>
      <c r="AI405" s="130"/>
      <c r="AJ405" s="130"/>
      <c r="AK405" s="130"/>
      <c r="AL405" s="130"/>
      <c r="AM405" s="130"/>
      <c r="AN405" s="130"/>
      <c r="AO405" s="132"/>
      <c r="AP405" s="132"/>
      <c r="AQ405" s="132"/>
      <c r="AR405" s="132"/>
      <c r="AS405" s="132"/>
      <c r="AT405" s="132"/>
      <c r="AU405" s="132"/>
      <c r="AV405" s="132"/>
      <c r="AW405" s="132"/>
      <c r="AX405" s="132"/>
      <c r="AY405" s="132"/>
      <c r="AZ405" s="132"/>
      <c r="BA405" s="132"/>
      <c r="BB405" s="132"/>
      <c r="BC405" s="132"/>
      <c r="BD405" s="132"/>
      <c r="BE405" s="132"/>
      <c r="BF405" s="132"/>
      <c r="BG405" s="132"/>
      <c r="BH405" s="132"/>
      <c r="BI405" s="132"/>
      <c r="BJ405" s="132"/>
      <c r="BK405" s="132"/>
      <c r="BL405" s="132"/>
      <c r="BM405" s="132"/>
      <c r="BN405" s="132"/>
      <c r="BO405" s="132"/>
      <c r="BP405" s="132"/>
      <c r="BQ405" s="132"/>
      <c r="BR405" s="132"/>
      <c r="BS405" s="132"/>
      <c r="BT405" s="132"/>
      <c r="BU405" s="132"/>
      <c r="BV405" s="132"/>
      <c r="BW405" s="132"/>
      <c r="BX405" s="132"/>
      <c r="BY405" s="132"/>
      <c r="BZ405" s="132"/>
      <c r="CA405" s="132"/>
      <c r="CB405" s="132"/>
      <c r="CC405" s="132"/>
      <c r="CD405" s="132"/>
      <c r="CE405" s="132"/>
      <c r="CF405" s="132"/>
      <c r="CG405" s="132"/>
      <c r="CH405" s="132"/>
      <c r="CI405" s="132"/>
      <c r="CJ405" s="132"/>
      <c r="CK405" s="132"/>
      <c r="CL405" s="132"/>
      <c r="CM405" s="132"/>
      <c r="CN405" s="132"/>
      <c r="CO405" s="132"/>
      <c r="CP405" s="132"/>
      <c r="CQ405" s="132"/>
      <c r="CR405" s="132"/>
      <c r="CS405" s="132"/>
      <c r="CT405" s="132"/>
    </row>
    <row r="406" spans="17:98"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  <c r="AF406" s="130"/>
      <c r="AG406" s="130"/>
      <c r="AH406" s="130"/>
      <c r="AI406" s="130"/>
      <c r="AJ406" s="130"/>
      <c r="AK406" s="130"/>
      <c r="AL406" s="130"/>
      <c r="AM406" s="130"/>
      <c r="AN406" s="130"/>
      <c r="AO406" s="132"/>
      <c r="AP406" s="132"/>
      <c r="AQ406" s="132"/>
      <c r="AR406" s="132"/>
      <c r="AS406" s="132"/>
      <c r="AT406" s="132"/>
      <c r="AU406" s="132"/>
      <c r="AV406" s="132"/>
      <c r="AW406" s="132"/>
      <c r="AX406" s="132"/>
      <c r="AY406" s="132"/>
      <c r="AZ406" s="132"/>
      <c r="BA406" s="132"/>
      <c r="BB406" s="132"/>
      <c r="BC406" s="132"/>
      <c r="BD406" s="132"/>
      <c r="BE406" s="132"/>
      <c r="BF406" s="132"/>
      <c r="BG406" s="132"/>
      <c r="BH406" s="132"/>
      <c r="BI406" s="132"/>
      <c r="BJ406" s="132"/>
      <c r="BK406" s="132"/>
      <c r="BL406" s="132"/>
      <c r="BM406" s="132"/>
      <c r="BN406" s="132"/>
      <c r="BO406" s="132"/>
      <c r="BP406" s="132"/>
      <c r="BQ406" s="132"/>
      <c r="BR406" s="132"/>
      <c r="BS406" s="132"/>
      <c r="BT406" s="132"/>
      <c r="BU406" s="132"/>
      <c r="BV406" s="132"/>
      <c r="BW406" s="132"/>
      <c r="BX406" s="132"/>
      <c r="BY406" s="132"/>
      <c r="BZ406" s="132"/>
      <c r="CA406" s="132"/>
      <c r="CB406" s="132"/>
      <c r="CC406" s="132"/>
      <c r="CD406" s="132"/>
      <c r="CE406" s="132"/>
      <c r="CF406" s="132"/>
      <c r="CG406" s="132"/>
      <c r="CH406" s="132"/>
      <c r="CI406" s="132"/>
      <c r="CJ406" s="132"/>
      <c r="CK406" s="132"/>
      <c r="CL406" s="132"/>
      <c r="CM406" s="132"/>
      <c r="CN406" s="132"/>
      <c r="CO406" s="132"/>
      <c r="CP406" s="132"/>
      <c r="CQ406" s="132"/>
      <c r="CR406" s="132"/>
      <c r="CS406" s="132"/>
      <c r="CT406" s="132"/>
    </row>
    <row r="407" spans="17:98"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0"/>
      <c r="AM407" s="130"/>
      <c r="AN407" s="130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/>
      <c r="BC407" s="132"/>
      <c r="BD407" s="132"/>
      <c r="BE407" s="132"/>
      <c r="BF407" s="132"/>
      <c r="BG407" s="132"/>
      <c r="BH407" s="132"/>
      <c r="BI407" s="132"/>
      <c r="BJ407" s="132"/>
      <c r="BK407" s="132"/>
      <c r="BL407" s="132"/>
      <c r="BM407" s="132"/>
      <c r="BN407" s="132"/>
      <c r="BO407" s="132"/>
      <c r="BP407" s="132"/>
      <c r="BQ407" s="132"/>
      <c r="BR407" s="132"/>
      <c r="BS407" s="132"/>
      <c r="BT407" s="132"/>
      <c r="BU407" s="132"/>
      <c r="BV407" s="132"/>
      <c r="BW407" s="132"/>
      <c r="BX407" s="132"/>
      <c r="BY407" s="132"/>
      <c r="BZ407" s="132"/>
      <c r="CA407" s="132"/>
      <c r="CB407" s="132"/>
      <c r="CC407" s="132"/>
      <c r="CD407" s="132"/>
      <c r="CE407" s="132"/>
      <c r="CF407" s="132"/>
      <c r="CG407" s="132"/>
      <c r="CH407" s="132"/>
      <c r="CI407" s="132"/>
      <c r="CJ407" s="132"/>
      <c r="CK407" s="132"/>
      <c r="CL407" s="132"/>
      <c r="CM407" s="132"/>
      <c r="CN407" s="132"/>
      <c r="CO407" s="132"/>
      <c r="CP407" s="132"/>
      <c r="CQ407" s="132"/>
      <c r="CR407" s="132"/>
      <c r="CS407" s="132"/>
      <c r="CT407" s="132"/>
    </row>
    <row r="408" spans="17:98"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/>
      <c r="AO408" s="132"/>
      <c r="AP408" s="132"/>
      <c r="AQ408" s="132"/>
      <c r="AR408" s="132"/>
      <c r="AS408" s="132"/>
      <c r="AT408" s="132"/>
      <c r="AU408" s="132"/>
      <c r="AV408" s="132"/>
      <c r="AW408" s="132"/>
      <c r="AX408" s="132"/>
      <c r="AY408" s="132"/>
      <c r="AZ408" s="132"/>
      <c r="BA408" s="132"/>
      <c r="BB408" s="132"/>
      <c r="BC408" s="132"/>
      <c r="BD408" s="132"/>
      <c r="BE408" s="132"/>
      <c r="BF408" s="132"/>
      <c r="BG408" s="132"/>
      <c r="BH408" s="132"/>
      <c r="BI408" s="132"/>
      <c r="BJ408" s="132"/>
      <c r="BK408" s="132"/>
      <c r="BL408" s="132"/>
      <c r="BM408" s="132"/>
      <c r="BN408" s="132"/>
      <c r="BO408" s="132"/>
      <c r="BP408" s="132"/>
      <c r="BQ408" s="132"/>
      <c r="BR408" s="132"/>
      <c r="BS408" s="132"/>
      <c r="BT408" s="132"/>
      <c r="BU408" s="132"/>
      <c r="BV408" s="132"/>
      <c r="BW408" s="132"/>
      <c r="BX408" s="132"/>
      <c r="BY408" s="132"/>
      <c r="BZ408" s="132"/>
      <c r="CA408" s="132"/>
      <c r="CB408" s="132"/>
      <c r="CC408" s="132"/>
      <c r="CD408" s="132"/>
      <c r="CE408" s="132"/>
      <c r="CF408" s="132"/>
      <c r="CG408" s="132"/>
      <c r="CH408" s="132"/>
      <c r="CI408" s="132"/>
      <c r="CJ408" s="132"/>
      <c r="CK408" s="132"/>
      <c r="CL408" s="132"/>
      <c r="CM408" s="132"/>
      <c r="CN408" s="132"/>
      <c r="CO408" s="132"/>
      <c r="CP408" s="132"/>
      <c r="CQ408" s="132"/>
      <c r="CR408" s="132"/>
      <c r="CS408" s="132"/>
      <c r="CT408" s="132"/>
    </row>
    <row r="409" spans="17:98"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  <c r="AF409" s="130"/>
      <c r="AG409" s="130"/>
      <c r="AH409" s="130"/>
      <c r="AI409" s="130"/>
      <c r="AJ409" s="130"/>
      <c r="AK409" s="130"/>
      <c r="AL409" s="130"/>
      <c r="AM409" s="130"/>
      <c r="AN409" s="130"/>
      <c r="AO409" s="132"/>
      <c r="AP409" s="132"/>
      <c r="AQ409" s="132"/>
      <c r="AR409" s="132"/>
      <c r="AS409" s="132"/>
      <c r="AT409" s="132"/>
      <c r="AU409" s="132"/>
      <c r="AV409" s="132"/>
      <c r="AW409" s="132"/>
      <c r="AX409" s="132"/>
      <c r="AY409" s="132"/>
      <c r="AZ409" s="132"/>
      <c r="BA409" s="132"/>
      <c r="BB409" s="132"/>
      <c r="BC409" s="132"/>
      <c r="BD409" s="132"/>
      <c r="BE409" s="132"/>
      <c r="BF409" s="132"/>
      <c r="BG409" s="132"/>
      <c r="BH409" s="132"/>
      <c r="BI409" s="132"/>
      <c r="BJ409" s="132"/>
      <c r="BK409" s="132"/>
      <c r="BL409" s="132"/>
      <c r="BM409" s="132"/>
      <c r="BN409" s="132"/>
      <c r="BO409" s="132"/>
      <c r="BP409" s="132"/>
      <c r="BQ409" s="132"/>
      <c r="BR409" s="132"/>
      <c r="BS409" s="132"/>
      <c r="BT409" s="132"/>
      <c r="BU409" s="132"/>
      <c r="BV409" s="132"/>
      <c r="BW409" s="132"/>
      <c r="BX409" s="132"/>
      <c r="BY409" s="132"/>
      <c r="BZ409" s="132"/>
      <c r="CA409" s="132"/>
      <c r="CB409" s="132"/>
      <c r="CC409" s="132"/>
      <c r="CD409" s="132"/>
      <c r="CE409" s="132"/>
      <c r="CF409" s="132"/>
      <c r="CG409" s="132"/>
      <c r="CH409" s="132"/>
      <c r="CI409" s="132"/>
      <c r="CJ409" s="132"/>
      <c r="CK409" s="132"/>
      <c r="CL409" s="132"/>
      <c r="CM409" s="132"/>
      <c r="CN409" s="132"/>
      <c r="CO409" s="132"/>
      <c r="CP409" s="132"/>
      <c r="CQ409" s="132"/>
      <c r="CR409" s="132"/>
      <c r="CS409" s="132"/>
      <c r="CT409" s="132"/>
    </row>
    <row r="410" spans="17:98"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130"/>
      <c r="AO410" s="132"/>
      <c r="AP410" s="132"/>
      <c r="AQ410" s="132"/>
      <c r="AR410" s="132"/>
      <c r="AS410" s="132"/>
      <c r="AT410" s="132"/>
      <c r="AU410" s="132"/>
      <c r="AV410" s="132"/>
      <c r="AW410" s="132"/>
      <c r="AX410" s="132"/>
      <c r="AY410" s="132"/>
      <c r="AZ410" s="132"/>
      <c r="BA410" s="132"/>
      <c r="BB410" s="132"/>
      <c r="BC410" s="132"/>
      <c r="BD410" s="132"/>
      <c r="BE410" s="132"/>
      <c r="BF410" s="132"/>
      <c r="BG410" s="132"/>
      <c r="BH410" s="132"/>
      <c r="BI410" s="132"/>
      <c r="BJ410" s="132"/>
      <c r="BK410" s="132"/>
      <c r="BL410" s="132"/>
      <c r="BM410" s="132"/>
      <c r="BN410" s="132"/>
      <c r="BO410" s="132"/>
      <c r="BP410" s="132"/>
      <c r="BQ410" s="132"/>
      <c r="BR410" s="132"/>
      <c r="BS410" s="132"/>
      <c r="BT410" s="132"/>
      <c r="BU410" s="132"/>
      <c r="BV410" s="132"/>
      <c r="BW410" s="132"/>
      <c r="BX410" s="132"/>
      <c r="BY410" s="132"/>
      <c r="BZ410" s="132"/>
      <c r="CA410" s="132"/>
      <c r="CB410" s="132"/>
      <c r="CC410" s="132"/>
      <c r="CD410" s="132"/>
      <c r="CE410" s="132"/>
      <c r="CF410" s="132"/>
      <c r="CG410" s="132"/>
      <c r="CH410" s="132"/>
      <c r="CI410" s="132"/>
      <c r="CJ410" s="132"/>
      <c r="CK410" s="132"/>
      <c r="CL410" s="132"/>
      <c r="CM410" s="132"/>
      <c r="CN410" s="132"/>
      <c r="CO410" s="132"/>
      <c r="CP410" s="132"/>
      <c r="CQ410" s="132"/>
      <c r="CR410" s="132"/>
      <c r="CS410" s="132"/>
      <c r="CT410" s="132"/>
    </row>
    <row r="411" spans="17:98"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  <c r="AF411" s="130"/>
      <c r="AG411" s="130"/>
      <c r="AH411" s="130"/>
      <c r="AI411" s="130"/>
      <c r="AJ411" s="130"/>
      <c r="AK411" s="130"/>
      <c r="AL411" s="130"/>
      <c r="AM411" s="130"/>
      <c r="AN411" s="130"/>
      <c r="AO411" s="132"/>
      <c r="AP411" s="132"/>
      <c r="AQ411" s="132"/>
      <c r="AR411" s="132"/>
      <c r="AS411" s="132"/>
      <c r="AT411" s="132"/>
      <c r="AU411" s="132"/>
      <c r="AV411" s="132"/>
      <c r="AW411" s="132"/>
      <c r="AX411" s="132"/>
      <c r="AY411" s="132"/>
      <c r="AZ411" s="132"/>
      <c r="BA411" s="132"/>
      <c r="BB411" s="132"/>
      <c r="BC411" s="132"/>
      <c r="BD411" s="132"/>
      <c r="BE411" s="132"/>
      <c r="BF411" s="132"/>
      <c r="BG411" s="132"/>
      <c r="BH411" s="132"/>
      <c r="BI411" s="132"/>
      <c r="BJ411" s="132"/>
      <c r="BK411" s="132"/>
      <c r="BL411" s="132"/>
      <c r="BM411" s="132"/>
      <c r="BN411" s="132"/>
      <c r="BO411" s="132"/>
      <c r="BP411" s="132"/>
      <c r="BQ411" s="132"/>
      <c r="BR411" s="132"/>
      <c r="BS411" s="132"/>
      <c r="BT411" s="132"/>
      <c r="BU411" s="132"/>
      <c r="BV411" s="132"/>
      <c r="BW411" s="132"/>
      <c r="BX411" s="132"/>
      <c r="BY411" s="132"/>
      <c r="BZ411" s="132"/>
      <c r="CA411" s="132"/>
      <c r="CB411" s="132"/>
      <c r="CC411" s="132"/>
      <c r="CD411" s="132"/>
      <c r="CE411" s="132"/>
      <c r="CF411" s="132"/>
      <c r="CG411" s="132"/>
      <c r="CH411" s="132"/>
      <c r="CI411" s="132"/>
      <c r="CJ411" s="132"/>
      <c r="CK411" s="132"/>
      <c r="CL411" s="132"/>
      <c r="CM411" s="132"/>
      <c r="CN411" s="132"/>
      <c r="CO411" s="132"/>
      <c r="CP411" s="132"/>
      <c r="CQ411" s="132"/>
      <c r="CR411" s="132"/>
      <c r="CS411" s="132"/>
      <c r="CT411" s="132"/>
    </row>
    <row r="412" spans="17:98"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  <c r="AF412" s="130"/>
      <c r="AG412" s="130"/>
      <c r="AH412" s="130"/>
      <c r="AI412" s="130"/>
      <c r="AJ412" s="130"/>
      <c r="AK412" s="130"/>
      <c r="AL412" s="130"/>
      <c r="AM412" s="130"/>
      <c r="AN412" s="130"/>
      <c r="AO412" s="132"/>
      <c r="AP412" s="132"/>
      <c r="AQ412" s="132"/>
      <c r="AR412" s="132"/>
      <c r="AS412" s="132"/>
      <c r="AT412" s="132"/>
      <c r="AU412" s="132"/>
      <c r="AV412" s="132"/>
      <c r="AW412" s="132"/>
      <c r="AX412" s="132"/>
      <c r="AY412" s="132"/>
      <c r="AZ412" s="132"/>
      <c r="BA412" s="132"/>
      <c r="BB412" s="132"/>
      <c r="BC412" s="132"/>
      <c r="BD412" s="132"/>
      <c r="BE412" s="132"/>
      <c r="BF412" s="132"/>
      <c r="BG412" s="132"/>
      <c r="BH412" s="132"/>
      <c r="BI412" s="132"/>
      <c r="BJ412" s="132"/>
      <c r="BK412" s="132"/>
      <c r="BL412" s="132"/>
      <c r="BM412" s="132"/>
      <c r="BN412" s="132"/>
      <c r="BO412" s="132"/>
      <c r="BP412" s="132"/>
      <c r="BQ412" s="132"/>
      <c r="BR412" s="132"/>
      <c r="BS412" s="132"/>
      <c r="BT412" s="132"/>
      <c r="BU412" s="132"/>
      <c r="BV412" s="132"/>
      <c r="BW412" s="132"/>
      <c r="BX412" s="132"/>
      <c r="BY412" s="132"/>
      <c r="BZ412" s="132"/>
      <c r="CA412" s="132"/>
      <c r="CB412" s="132"/>
      <c r="CC412" s="132"/>
      <c r="CD412" s="132"/>
      <c r="CE412" s="132"/>
      <c r="CF412" s="132"/>
      <c r="CG412" s="132"/>
      <c r="CH412" s="132"/>
      <c r="CI412" s="132"/>
      <c r="CJ412" s="132"/>
      <c r="CK412" s="132"/>
      <c r="CL412" s="132"/>
      <c r="CM412" s="132"/>
      <c r="CN412" s="132"/>
      <c r="CO412" s="132"/>
      <c r="CP412" s="132"/>
      <c r="CQ412" s="132"/>
      <c r="CR412" s="132"/>
      <c r="CS412" s="132"/>
      <c r="CT412" s="132"/>
    </row>
    <row r="413" spans="17:98"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  <c r="AF413" s="130"/>
      <c r="AG413" s="130"/>
      <c r="AH413" s="130"/>
      <c r="AI413" s="130"/>
      <c r="AJ413" s="130"/>
      <c r="AK413" s="130"/>
      <c r="AL413" s="130"/>
      <c r="AM413" s="130"/>
      <c r="AN413" s="130"/>
      <c r="AO413" s="132"/>
      <c r="AP413" s="132"/>
      <c r="AQ413" s="132"/>
      <c r="AR413" s="132"/>
      <c r="AS413" s="132"/>
      <c r="AT413" s="132"/>
      <c r="AU413" s="132"/>
      <c r="AV413" s="132"/>
      <c r="AW413" s="132"/>
      <c r="AX413" s="132"/>
      <c r="AY413" s="132"/>
      <c r="AZ413" s="132"/>
      <c r="BA413" s="132"/>
      <c r="BB413" s="132"/>
      <c r="BC413" s="132"/>
      <c r="BD413" s="132"/>
      <c r="BE413" s="132"/>
      <c r="BF413" s="132"/>
      <c r="BG413" s="132"/>
      <c r="BH413" s="132"/>
      <c r="BI413" s="132"/>
      <c r="BJ413" s="132"/>
      <c r="BK413" s="132"/>
      <c r="BL413" s="132"/>
      <c r="BM413" s="132"/>
      <c r="BN413" s="132"/>
      <c r="BO413" s="132"/>
      <c r="BP413" s="132"/>
      <c r="BQ413" s="132"/>
      <c r="BR413" s="132"/>
      <c r="BS413" s="132"/>
      <c r="BT413" s="132"/>
      <c r="BU413" s="132"/>
      <c r="BV413" s="132"/>
      <c r="BW413" s="132"/>
      <c r="BX413" s="132"/>
      <c r="BY413" s="132"/>
      <c r="BZ413" s="132"/>
      <c r="CA413" s="132"/>
      <c r="CB413" s="132"/>
      <c r="CC413" s="132"/>
      <c r="CD413" s="132"/>
      <c r="CE413" s="132"/>
      <c r="CF413" s="132"/>
      <c r="CG413" s="132"/>
      <c r="CH413" s="132"/>
      <c r="CI413" s="132"/>
      <c r="CJ413" s="132"/>
      <c r="CK413" s="132"/>
      <c r="CL413" s="132"/>
      <c r="CM413" s="132"/>
      <c r="CN413" s="132"/>
      <c r="CO413" s="132"/>
      <c r="CP413" s="132"/>
      <c r="CQ413" s="132"/>
      <c r="CR413" s="132"/>
      <c r="CS413" s="132"/>
      <c r="CT413" s="132"/>
    </row>
    <row r="414" spans="17:98"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  <c r="AF414" s="130"/>
      <c r="AG414" s="130"/>
      <c r="AH414" s="130"/>
      <c r="AI414" s="130"/>
      <c r="AJ414" s="130"/>
      <c r="AK414" s="130"/>
      <c r="AL414" s="130"/>
      <c r="AM414" s="130"/>
      <c r="AN414" s="130"/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32"/>
      <c r="BA414" s="132"/>
      <c r="BB414" s="132"/>
      <c r="BC414" s="132"/>
      <c r="BD414" s="132"/>
      <c r="BE414" s="132"/>
      <c r="BF414" s="132"/>
      <c r="BG414" s="132"/>
      <c r="BH414" s="132"/>
      <c r="BI414" s="132"/>
      <c r="BJ414" s="132"/>
      <c r="BK414" s="132"/>
      <c r="BL414" s="132"/>
      <c r="BM414" s="132"/>
      <c r="BN414" s="132"/>
      <c r="BO414" s="132"/>
      <c r="BP414" s="132"/>
      <c r="BQ414" s="132"/>
      <c r="BR414" s="132"/>
      <c r="BS414" s="132"/>
      <c r="BT414" s="132"/>
      <c r="BU414" s="132"/>
      <c r="BV414" s="132"/>
      <c r="BW414" s="132"/>
      <c r="BX414" s="132"/>
      <c r="BY414" s="132"/>
      <c r="BZ414" s="132"/>
      <c r="CA414" s="132"/>
      <c r="CB414" s="132"/>
      <c r="CC414" s="132"/>
      <c r="CD414" s="132"/>
      <c r="CE414" s="132"/>
      <c r="CF414" s="132"/>
      <c r="CG414" s="132"/>
      <c r="CH414" s="132"/>
      <c r="CI414" s="132"/>
      <c r="CJ414" s="132"/>
      <c r="CK414" s="132"/>
      <c r="CL414" s="132"/>
      <c r="CM414" s="132"/>
      <c r="CN414" s="132"/>
      <c r="CO414" s="132"/>
      <c r="CP414" s="132"/>
      <c r="CQ414" s="132"/>
      <c r="CR414" s="132"/>
      <c r="CS414" s="132"/>
      <c r="CT414" s="132"/>
    </row>
    <row r="415" spans="17:98"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130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32"/>
      <c r="BA415" s="132"/>
      <c r="BB415" s="132"/>
      <c r="BC415" s="132"/>
      <c r="BD415" s="132"/>
      <c r="BE415" s="132"/>
      <c r="BF415" s="132"/>
      <c r="BG415" s="132"/>
      <c r="BH415" s="132"/>
      <c r="BI415" s="132"/>
      <c r="BJ415" s="132"/>
      <c r="BK415" s="132"/>
      <c r="BL415" s="132"/>
      <c r="BM415" s="132"/>
      <c r="BN415" s="132"/>
      <c r="BO415" s="132"/>
      <c r="BP415" s="132"/>
      <c r="BQ415" s="132"/>
      <c r="BR415" s="132"/>
      <c r="BS415" s="132"/>
      <c r="BT415" s="132"/>
      <c r="BU415" s="132"/>
      <c r="BV415" s="132"/>
      <c r="BW415" s="132"/>
      <c r="BX415" s="132"/>
      <c r="BY415" s="132"/>
      <c r="BZ415" s="132"/>
      <c r="CA415" s="132"/>
      <c r="CB415" s="132"/>
      <c r="CC415" s="132"/>
      <c r="CD415" s="132"/>
      <c r="CE415" s="132"/>
      <c r="CF415" s="132"/>
      <c r="CG415" s="132"/>
      <c r="CH415" s="132"/>
      <c r="CI415" s="132"/>
      <c r="CJ415" s="132"/>
      <c r="CK415" s="132"/>
      <c r="CL415" s="132"/>
      <c r="CM415" s="132"/>
      <c r="CN415" s="132"/>
      <c r="CO415" s="132"/>
      <c r="CP415" s="132"/>
      <c r="CQ415" s="132"/>
      <c r="CR415" s="132"/>
      <c r="CS415" s="132"/>
      <c r="CT415" s="132"/>
    </row>
    <row r="416" spans="17:98"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0"/>
      <c r="AO416" s="132"/>
      <c r="AP416" s="132"/>
      <c r="AQ416" s="132"/>
      <c r="AR416" s="132"/>
      <c r="AS416" s="132"/>
      <c r="AT416" s="132"/>
      <c r="AU416" s="132"/>
      <c r="AV416" s="132"/>
      <c r="AW416" s="132"/>
      <c r="AX416" s="132"/>
      <c r="AY416" s="132"/>
      <c r="AZ416" s="132"/>
      <c r="BA416" s="132"/>
      <c r="BB416" s="132"/>
      <c r="BC416" s="132"/>
      <c r="BD416" s="132"/>
      <c r="BE416" s="132"/>
      <c r="BF416" s="132"/>
      <c r="BG416" s="132"/>
      <c r="BH416" s="132"/>
      <c r="BI416" s="132"/>
      <c r="BJ416" s="132"/>
      <c r="BK416" s="132"/>
      <c r="BL416" s="132"/>
      <c r="BM416" s="132"/>
      <c r="BN416" s="132"/>
      <c r="BO416" s="132"/>
      <c r="BP416" s="132"/>
      <c r="BQ416" s="132"/>
      <c r="BR416" s="132"/>
      <c r="BS416" s="132"/>
      <c r="BT416" s="132"/>
      <c r="BU416" s="132"/>
      <c r="BV416" s="132"/>
      <c r="BW416" s="132"/>
      <c r="BX416" s="132"/>
      <c r="BY416" s="132"/>
      <c r="BZ416" s="132"/>
      <c r="CA416" s="132"/>
      <c r="CB416" s="132"/>
      <c r="CC416" s="132"/>
      <c r="CD416" s="132"/>
      <c r="CE416" s="132"/>
      <c r="CF416" s="132"/>
      <c r="CG416" s="132"/>
      <c r="CH416" s="132"/>
      <c r="CI416" s="132"/>
      <c r="CJ416" s="132"/>
      <c r="CK416" s="132"/>
      <c r="CL416" s="132"/>
      <c r="CM416" s="132"/>
      <c r="CN416" s="132"/>
      <c r="CO416" s="132"/>
      <c r="CP416" s="132"/>
      <c r="CQ416" s="132"/>
      <c r="CR416" s="132"/>
      <c r="CS416" s="132"/>
      <c r="CT416" s="132"/>
    </row>
    <row r="417" spans="17:98"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2"/>
      <c r="AP417" s="132"/>
      <c r="AQ417" s="132"/>
      <c r="AR417" s="132"/>
      <c r="AS417" s="132"/>
      <c r="AT417" s="132"/>
      <c r="AU417" s="132"/>
      <c r="AV417" s="132"/>
      <c r="AW417" s="132"/>
      <c r="AX417" s="132"/>
      <c r="AY417" s="132"/>
      <c r="AZ417" s="132"/>
      <c r="BA417" s="132"/>
      <c r="BB417" s="132"/>
      <c r="BC417" s="132"/>
      <c r="BD417" s="132"/>
      <c r="BE417" s="132"/>
      <c r="BF417" s="132"/>
      <c r="BG417" s="132"/>
      <c r="BH417" s="132"/>
      <c r="BI417" s="132"/>
      <c r="BJ417" s="132"/>
      <c r="BK417" s="132"/>
      <c r="BL417" s="132"/>
      <c r="BM417" s="132"/>
      <c r="BN417" s="132"/>
      <c r="BO417" s="132"/>
      <c r="BP417" s="132"/>
      <c r="BQ417" s="132"/>
      <c r="BR417" s="132"/>
      <c r="BS417" s="132"/>
      <c r="BT417" s="132"/>
      <c r="BU417" s="132"/>
      <c r="BV417" s="132"/>
      <c r="BW417" s="132"/>
      <c r="BX417" s="132"/>
      <c r="BY417" s="132"/>
      <c r="BZ417" s="132"/>
      <c r="CA417" s="132"/>
      <c r="CB417" s="132"/>
      <c r="CC417" s="132"/>
      <c r="CD417" s="132"/>
      <c r="CE417" s="132"/>
      <c r="CF417" s="132"/>
      <c r="CG417" s="132"/>
      <c r="CH417" s="132"/>
      <c r="CI417" s="132"/>
      <c r="CJ417" s="132"/>
      <c r="CK417" s="132"/>
      <c r="CL417" s="132"/>
      <c r="CM417" s="132"/>
      <c r="CN417" s="132"/>
      <c r="CO417" s="132"/>
      <c r="CP417" s="132"/>
      <c r="CQ417" s="132"/>
      <c r="CR417" s="132"/>
      <c r="CS417" s="132"/>
      <c r="CT417" s="132"/>
    </row>
    <row r="418" spans="17:98"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  <c r="AF418" s="130"/>
      <c r="AG418" s="130"/>
      <c r="AH418" s="130"/>
      <c r="AI418" s="130"/>
      <c r="AJ418" s="130"/>
      <c r="AK418" s="130"/>
      <c r="AL418" s="130"/>
      <c r="AM418" s="130"/>
      <c r="AN418" s="130"/>
      <c r="AO418" s="132"/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32"/>
      <c r="BA418" s="132"/>
      <c r="BB418" s="132"/>
      <c r="BC418" s="132"/>
      <c r="BD418" s="132"/>
      <c r="BE418" s="132"/>
      <c r="BF418" s="132"/>
      <c r="BG418" s="132"/>
      <c r="BH418" s="132"/>
      <c r="BI418" s="132"/>
      <c r="BJ418" s="132"/>
      <c r="BK418" s="132"/>
      <c r="BL418" s="132"/>
      <c r="BM418" s="132"/>
      <c r="BN418" s="132"/>
      <c r="BO418" s="132"/>
      <c r="BP418" s="132"/>
      <c r="BQ418" s="132"/>
      <c r="BR418" s="132"/>
      <c r="BS418" s="132"/>
      <c r="BT418" s="132"/>
      <c r="BU418" s="132"/>
      <c r="BV418" s="132"/>
      <c r="BW418" s="132"/>
      <c r="BX418" s="132"/>
      <c r="BY418" s="132"/>
      <c r="BZ418" s="132"/>
      <c r="CA418" s="132"/>
      <c r="CB418" s="132"/>
      <c r="CC418" s="132"/>
      <c r="CD418" s="132"/>
      <c r="CE418" s="132"/>
      <c r="CF418" s="132"/>
      <c r="CG418" s="132"/>
      <c r="CH418" s="132"/>
      <c r="CI418" s="132"/>
      <c r="CJ418" s="132"/>
      <c r="CK418" s="132"/>
      <c r="CL418" s="132"/>
      <c r="CM418" s="132"/>
      <c r="CN418" s="132"/>
      <c r="CO418" s="132"/>
      <c r="CP418" s="132"/>
      <c r="CQ418" s="132"/>
      <c r="CR418" s="132"/>
      <c r="CS418" s="132"/>
      <c r="CT418" s="132"/>
    </row>
    <row r="419" spans="17:98"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  <c r="AN419" s="130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32"/>
      <c r="BA419" s="132"/>
      <c r="BB419" s="132"/>
      <c r="BC419" s="132"/>
      <c r="BD419" s="132"/>
      <c r="BE419" s="132"/>
      <c r="BF419" s="132"/>
      <c r="BG419" s="132"/>
      <c r="BH419" s="132"/>
      <c r="BI419" s="132"/>
      <c r="BJ419" s="132"/>
      <c r="BK419" s="132"/>
      <c r="BL419" s="132"/>
      <c r="BM419" s="132"/>
      <c r="BN419" s="132"/>
      <c r="BO419" s="132"/>
      <c r="BP419" s="132"/>
      <c r="BQ419" s="132"/>
      <c r="BR419" s="132"/>
      <c r="BS419" s="132"/>
      <c r="BT419" s="132"/>
      <c r="BU419" s="132"/>
      <c r="BV419" s="132"/>
      <c r="BW419" s="132"/>
      <c r="BX419" s="132"/>
      <c r="BY419" s="132"/>
      <c r="BZ419" s="132"/>
      <c r="CA419" s="132"/>
      <c r="CB419" s="132"/>
      <c r="CC419" s="132"/>
      <c r="CD419" s="132"/>
      <c r="CE419" s="132"/>
      <c r="CF419" s="132"/>
      <c r="CG419" s="132"/>
      <c r="CH419" s="132"/>
      <c r="CI419" s="132"/>
      <c r="CJ419" s="132"/>
      <c r="CK419" s="132"/>
      <c r="CL419" s="132"/>
      <c r="CM419" s="132"/>
      <c r="CN419" s="132"/>
      <c r="CO419" s="132"/>
      <c r="CP419" s="132"/>
      <c r="CQ419" s="132"/>
      <c r="CR419" s="132"/>
      <c r="CS419" s="132"/>
      <c r="CT419" s="132"/>
    </row>
    <row r="420" spans="17:98"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130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32"/>
      <c r="BA420" s="132"/>
      <c r="BB420" s="132"/>
      <c r="BC420" s="132"/>
      <c r="BD420" s="132"/>
      <c r="BE420" s="132"/>
      <c r="BF420" s="132"/>
      <c r="BG420" s="132"/>
      <c r="BH420" s="132"/>
      <c r="BI420" s="132"/>
      <c r="BJ420" s="132"/>
      <c r="BK420" s="132"/>
      <c r="BL420" s="132"/>
      <c r="BM420" s="132"/>
      <c r="BN420" s="132"/>
      <c r="BO420" s="132"/>
      <c r="BP420" s="132"/>
      <c r="BQ420" s="132"/>
      <c r="BR420" s="132"/>
      <c r="BS420" s="132"/>
      <c r="BT420" s="132"/>
      <c r="BU420" s="132"/>
      <c r="BV420" s="132"/>
      <c r="BW420" s="132"/>
      <c r="BX420" s="132"/>
      <c r="BY420" s="132"/>
      <c r="BZ420" s="132"/>
      <c r="CA420" s="132"/>
      <c r="CB420" s="132"/>
      <c r="CC420" s="132"/>
      <c r="CD420" s="132"/>
      <c r="CE420" s="132"/>
      <c r="CF420" s="132"/>
      <c r="CG420" s="132"/>
      <c r="CH420" s="132"/>
      <c r="CI420" s="132"/>
      <c r="CJ420" s="132"/>
      <c r="CK420" s="132"/>
      <c r="CL420" s="132"/>
      <c r="CM420" s="132"/>
      <c r="CN420" s="132"/>
      <c r="CO420" s="132"/>
      <c r="CP420" s="132"/>
      <c r="CQ420" s="132"/>
      <c r="CR420" s="132"/>
      <c r="CS420" s="132"/>
      <c r="CT420" s="132"/>
    </row>
    <row r="421" spans="17:98"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  <c r="AF421" s="130"/>
      <c r="AG421" s="130"/>
      <c r="AH421" s="130"/>
      <c r="AI421" s="130"/>
      <c r="AJ421" s="130"/>
      <c r="AK421" s="130"/>
      <c r="AL421" s="130"/>
      <c r="AM421" s="130"/>
      <c r="AN421" s="130"/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132"/>
      <c r="BA421" s="132"/>
      <c r="BB421" s="132"/>
      <c r="BC421" s="132"/>
      <c r="BD421" s="132"/>
      <c r="BE421" s="132"/>
      <c r="BF421" s="132"/>
      <c r="BG421" s="132"/>
      <c r="BH421" s="132"/>
      <c r="BI421" s="132"/>
      <c r="BJ421" s="132"/>
      <c r="BK421" s="132"/>
      <c r="BL421" s="132"/>
      <c r="BM421" s="132"/>
      <c r="BN421" s="132"/>
      <c r="BO421" s="132"/>
      <c r="BP421" s="132"/>
      <c r="BQ421" s="132"/>
      <c r="BR421" s="132"/>
      <c r="BS421" s="132"/>
      <c r="BT421" s="132"/>
      <c r="BU421" s="132"/>
      <c r="BV421" s="132"/>
      <c r="BW421" s="132"/>
      <c r="BX421" s="132"/>
      <c r="BY421" s="132"/>
      <c r="BZ421" s="132"/>
      <c r="CA421" s="132"/>
      <c r="CB421" s="132"/>
      <c r="CC421" s="132"/>
      <c r="CD421" s="132"/>
      <c r="CE421" s="132"/>
      <c r="CF421" s="132"/>
      <c r="CG421" s="132"/>
      <c r="CH421" s="132"/>
      <c r="CI421" s="132"/>
      <c r="CJ421" s="132"/>
      <c r="CK421" s="132"/>
      <c r="CL421" s="132"/>
      <c r="CM421" s="132"/>
      <c r="CN421" s="132"/>
      <c r="CO421" s="132"/>
      <c r="CP421" s="132"/>
      <c r="CQ421" s="132"/>
      <c r="CR421" s="132"/>
      <c r="CS421" s="132"/>
      <c r="CT421" s="132"/>
    </row>
    <row r="422" spans="17:98"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  <c r="AF422" s="130"/>
      <c r="AG422" s="130"/>
      <c r="AH422" s="130"/>
      <c r="AI422" s="130"/>
      <c r="AJ422" s="130"/>
      <c r="AK422" s="130"/>
      <c r="AL422" s="130"/>
      <c r="AM422" s="130"/>
      <c r="AN422" s="130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32"/>
      <c r="BA422" s="132"/>
      <c r="BB422" s="132"/>
      <c r="BC422" s="132"/>
      <c r="BD422" s="132"/>
      <c r="BE422" s="132"/>
      <c r="BF422" s="132"/>
      <c r="BG422" s="132"/>
      <c r="BH422" s="132"/>
      <c r="BI422" s="132"/>
      <c r="BJ422" s="132"/>
      <c r="BK422" s="132"/>
      <c r="BL422" s="132"/>
      <c r="BM422" s="132"/>
      <c r="BN422" s="132"/>
      <c r="BO422" s="132"/>
      <c r="BP422" s="132"/>
      <c r="BQ422" s="132"/>
      <c r="BR422" s="132"/>
      <c r="BS422" s="132"/>
      <c r="BT422" s="132"/>
      <c r="BU422" s="132"/>
      <c r="BV422" s="132"/>
      <c r="BW422" s="132"/>
      <c r="BX422" s="132"/>
      <c r="BY422" s="132"/>
      <c r="BZ422" s="132"/>
      <c r="CA422" s="132"/>
      <c r="CB422" s="132"/>
      <c r="CC422" s="132"/>
      <c r="CD422" s="132"/>
      <c r="CE422" s="132"/>
      <c r="CF422" s="132"/>
      <c r="CG422" s="132"/>
      <c r="CH422" s="132"/>
      <c r="CI422" s="132"/>
      <c r="CJ422" s="132"/>
      <c r="CK422" s="132"/>
      <c r="CL422" s="132"/>
      <c r="CM422" s="132"/>
      <c r="CN422" s="132"/>
      <c r="CO422" s="132"/>
      <c r="CP422" s="132"/>
      <c r="CQ422" s="132"/>
      <c r="CR422" s="132"/>
      <c r="CS422" s="132"/>
      <c r="CT422" s="132"/>
    </row>
    <row r="423" spans="17:98"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  <c r="AF423" s="130"/>
      <c r="AG423" s="130"/>
      <c r="AH423" s="130"/>
      <c r="AI423" s="130"/>
      <c r="AJ423" s="130"/>
      <c r="AK423" s="130"/>
      <c r="AL423" s="130"/>
      <c r="AM423" s="130"/>
      <c r="AN423" s="130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132"/>
      <c r="BA423" s="132"/>
      <c r="BB423" s="132"/>
      <c r="BC423" s="132"/>
      <c r="BD423" s="132"/>
      <c r="BE423" s="132"/>
      <c r="BF423" s="132"/>
      <c r="BG423" s="132"/>
      <c r="BH423" s="132"/>
      <c r="BI423" s="132"/>
      <c r="BJ423" s="132"/>
      <c r="BK423" s="132"/>
      <c r="BL423" s="132"/>
      <c r="BM423" s="132"/>
      <c r="BN423" s="132"/>
      <c r="BO423" s="132"/>
      <c r="BP423" s="132"/>
      <c r="BQ423" s="132"/>
      <c r="BR423" s="132"/>
      <c r="BS423" s="132"/>
      <c r="BT423" s="132"/>
      <c r="BU423" s="132"/>
      <c r="BV423" s="132"/>
      <c r="BW423" s="132"/>
      <c r="BX423" s="132"/>
      <c r="BY423" s="132"/>
      <c r="BZ423" s="132"/>
      <c r="CA423" s="132"/>
      <c r="CB423" s="132"/>
      <c r="CC423" s="132"/>
      <c r="CD423" s="132"/>
      <c r="CE423" s="132"/>
      <c r="CF423" s="132"/>
      <c r="CG423" s="132"/>
      <c r="CH423" s="132"/>
      <c r="CI423" s="132"/>
      <c r="CJ423" s="132"/>
      <c r="CK423" s="132"/>
      <c r="CL423" s="132"/>
      <c r="CM423" s="132"/>
      <c r="CN423" s="132"/>
      <c r="CO423" s="132"/>
      <c r="CP423" s="132"/>
      <c r="CQ423" s="132"/>
      <c r="CR423" s="132"/>
      <c r="CS423" s="132"/>
      <c r="CT423" s="132"/>
    </row>
    <row r="424" spans="17:98"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  <c r="AF424" s="130"/>
      <c r="AG424" s="130"/>
      <c r="AH424" s="130"/>
      <c r="AI424" s="130"/>
      <c r="AJ424" s="130"/>
      <c r="AK424" s="130"/>
      <c r="AL424" s="130"/>
      <c r="AM424" s="130"/>
      <c r="AN424" s="130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32"/>
      <c r="BA424" s="132"/>
      <c r="BB424" s="132"/>
      <c r="BC424" s="132"/>
      <c r="BD424" s="132"/>
      <c r="BE424" s="132"/>
      <c r="BF424" s="132"/>
      <c r="BG424" s="132"/>
      <c r="BH424" s="132"/>
      <c r="BI424" s="132"/>
      <c r="BJ424" s="132"/>
      <c r="BK424" s="132"/>
      <c r="BL424" s="132"/>
      <c r="BM424" s="132"/>
      <c r="BN424" s="132"/>
      <c r="BO424" s="132"/>
      <c r="BP424" s="132"/>
      <c r="BQ424" s="132"/>
      <c r="BR424" s="132"/>
      <c r="BS424" s="132"/>
      <c r="BT424" s="132"/>
      <c r="BU424" s="132"/>
      <c r="BV424" s="132"/>
      <c r="BW424" s="132"/>
      <c r="BX424" s="132"/>
      <c r="BY424" s="132"/>
      <c r="BZ424" s="132"/>
      <c r="CA424" s="132"/>
      <c r="CB424" s="132"/>
      <c r="CC424" s="132"/>
      <c r="CD424" s="132"/>
      <c r="CE424" s="132"/>
      <c r="CF424" s="132"/>
      <c r="CG424" s="132"/>
      <c r="CH424" s="132"/>
      <c r="CI424" s="132"/>
      <c r="CJ424" s="132"/>
      <c r="CK424" s="132"/>
      <c r="CL424" s="132"/>
      <c r="CM424" s="132"/>
      <c r="CN424" s="132"/>
      <c r="CO424" s="132"/>
      <c r="CP424" s="132"/>
      <c r="CQ424" s="132"/>
      <c r="CR424" s="132"/>
      <c r="CS424" s="132"/>
      <c r="CT424" s="132"/>
    </row>
    <row r="425" spans="17:98"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  <c r="AF425" s="130"/>
      <c r="AG425" s="130"/>
      <c r="AH425" s="130"/>
      <c r="AI425" s="130"/>
      <c r="AJ425" s="130"/>
      <c r="AK425" s="130"/>
      <c r="AL425" s="130"/>
      <c r="AM425" s="130"/>
      <c r="AN425" s="130"/>
      <c r="AO425" s="132"/>
      <c r="AP425" s="132"/>
      <c r="AQ425" s="132"/>
      <c r="AR425" s="132"/>
      <c r="AS425" s="132"/>
      <c r="AT425" s="132"/>
      <c r="AU425" s="132"/>
      <c r="AV425" s="132"/>
      <c r="AW425" s="132"/>
      <c r="AX425" s="132"/>
      <c r="AY425" s="132"/>
      <c r="AZ425" s="132"/>
      <c r="BA425" s="132"/>
      <c r="BB425" s="132"/>
      <c r="BC425" s="132"/>
      <c r="BD425" s="132"/>
      <c r="BE425" s="132"/>
      <c r="BF425" s="132"/>
      <c r="BG425" s="132"/>
      <c r="BH425" s="132"/>
      <c r="BI425" s="132"/>
      <c r="BJ425" s="132"/>
      <c r="BK425" s="132"/>
      <c r="BL425" s="132"/>
      <c r="BM425" s="132"/>
      <c r="BN425" s="132"/>
      <c r="BO425" s="132"/>
      <c r="BP425" s="132"/>
      <c r="BQ425" s="132"/>
      <c r="BR425" s="132"/>
      <c r="BS425" s="132"/>
      <c r="BT425" s="132"/>
      <c r="BU425" s="132"/>
      <c r="BV425" s="132"/>
      <c r="BW425" s="132"/>
      <c r="BX425" s="132"/>
      <c r="BY425" s="132"/>
      <c r="BZ425" s="132"/>
      <c r="CA425" s="132"/>
      <c r="CB425" s="132"/>
      <c r="CC425" s="132"/>
      <c r="CD425" s="132"/>
      <c r="CE425" s="132"/>
      <c r="CF425" s="132"/>
      <c r="CG425" s="132"/>
      <c r="CH425" s="132"/>
      <c r="CI425" s="132"/>
      <c r="CJ425" s="132"/>
      <c r="CK425" s="132"/>
      <c r="CL425" s="132"/>
      <c r="CM425" s="132"/>
      <c r="CN425" s="132"/>
      <c r="CO425" s="132"/>
      <c r="CP425" s="132"/>
      <c r="CQ425" s="132"/>
      <c r="CR425" s="132"/>
      <c r="CS425" s="132"/>
      <c r="CT425" s="132"/>
    </row>
    <row r="426" spans="17:98"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  <c r="AF426" s="130"/>
      <c r="AG426" s="130"/>
      <c r="AH426" s="130"/>
      <c r="AI426" s="130"/>
      <c r="AJ426" s="130"/>
      <c r="AK426" s="130"/>
      <c r="AL426" s="130"/>
      <c r="AM426" s="130"/>
      <c r="AN426" s="130"/>
      <c r="AO426" s="132"/>
      <c r="AP426" s="132"/>
      <c r="AQ426" s="132"/>
      <c r="AR426" s="132"/>
      <c r="AS426" s="132"/>
      <c r="AT426" s="132"/>
      <c r="AU426" s="132"/>
      <c r="AV426" s="132"/>
      <c r="AW426" s="132"/>
      <c r="AX426" s="132"/>
      <c r="AY426" s="132"/>
      <c r="AZ426" s="132"/>
      <c r="BA426" s="132"/>
      <c r="BB426" s="132"/>
      <c r="BC426" s="132"/>
      <c r="BD426" s="132"/>
      <c r="BE426" s="132"/>
      <c r="BF426" s="132"/>
      <c r="BG426" s="132"/>
      <c r="BH426" s="132"/>
      <c r="BI426" s="132"/>
      <c r="BJ426" s="132"/>
      <c r="BK426" s="132"/>
      <c r="BL426" s="132"/>
      <c r="BM426" s="132"/>
      <c r="BN426" s="132"/>
      <c r="BO426" s="132"/>
      <c r="BP426" s="132"/>
      <c r="BQ426" s="132"/>
      <c r="BR426" s="132"/>
      <c r="BS426" s="132"/>
      <c r="BT426" s="132"/>
      <c r="BU426" s="132"/>
      <c r="BV426" s="132"/>
      <c r="BW426" s="132"/>
      <c r="BX426" s="132"/>
      <c r="BY426" s="132"/>
      <c r="BZ426" s="132"/>
      <c r="CA426" s="132"/>
      <c r="CB426" s="132"/>
      <c r="CC426" s="132"/>
      <c r="CD426" s="132"/>
      <c r="CE426" s="132"/>
      <c r="CF426" s="132"/>
      <c r="CG426" s="132"/>
      <c r="CH426" s="132"/>
      <c r="CI426" s="132"/>
      <c r="CJ426" s="132"/>
      <c r="CK426" s="132"/>
      <c r="CL426" s="132"/>
      <c r="CM426" s="132"/>
      <c r="CN426" s="132"/>
      <c r="CO426" s="132"/>
      <c r="CP426" s="132"/>
      <c r="CQ426" s="132"/>
      <c r="CR426" s="132"/>
      <c r="CS426" s="132"/>
      <c r="CT426" s="132"/>
    </row>
    <row r="427" spans="17:98"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30"/>
      <c r="AK427" s="130"/>
      <c r="AL427" s="130"/>
      <c r="AM427" s="130"/>
      <c r="AN427" s="130"/>
      <c r="AO427" s="132"/>
      <c r="AP427" s="132"/>
      <c r="AQ427" s="132"/>
      <c r="AR427" s="132"/>
      <c r="AS427" s="132"/>
      <c r="AT427" s="132"/>
      <c r="AU427" s="132"/>
      <c r="AV427" s="132"/>
      <c r="AW427" s="132"/>
      <c r="AX427" s="132"/>
      <c r="AY427" s="132"/>
      <c r="AZ427" s="132"/>
      <c r="BA427" s="132"/>
      <c r="BB427" s="132"/>
      <c r="BC427" s="132"/>
      <c r="BD427" s="132"/>
      <c r="BE427" s="132"/>
      <c r="BF427" s="132"/>
      <c r="BG427" s="132"/>
      <c r="BH427" s="132"/>
      <c r="BI427" s="132"/>
      <c r="BJ427" s="132"/>
      <c r="BK427" s="132"/>
      <c r="BL427" s="132"/>
      <c r="BM427" s="132"/>
      <c r="BN427" s="132"/>
      <c r="BO427" s="132"/>
      <c r="BP427" s="132"/>
      <c r="BQ427" s="132"/>
      <c r="BR427" s="132"/>
      <c r="BS427" s="132"/>
      <c r="BT427" s="132"/>
      <c r="BU427" s="132"/>
      <c r="BV427" s="132"/>
      <c r="BW427" s="132"/>
      <c r="BX427" s="132"/>
      <c r="BY427" s="132"/>
      <c r="BZ427" s="132"/>
      <c r="CA427" s="132"/>
      <c r="CB427" s="132"/>
      <c r="CC427" s="132"/>
      <c r="CD427" s="132"/>
      <c r="CE427" s="132"/>
      <c r="CF427" s="132"/>
      <c r="CG427" s="132"/>
      <c r="CH427" s="132"/>
      <c r="CI427" s="132"/>
      <c r="CJ427" s="132"/>
      <c r="CK427" s="132"/>
      <c r="CL427" s="132"/>
      <c r="CM427" s="132"/>
      <c r="CN427" s="132"/>
      <c r="CO427" s="132"/>
      <c r="CP427" s="132"/>
      <c r="CQ427" s="132"/>
      <c r="CR427" s="132"/>
      <c r="CS427" s="132"/>
      <c r="CT427" s="132"/>
    </row>
    <row r="428" spans="17:98"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  <c r="AF428" s="130"/>
      <c r="AG428" s="130"/>
      <c r="AH428" s="130"/>
      <c r="AI428" s="130"/>
      <c r="AJ428" s="130"/>
      <c r="AK428" s="130"/>
      <c r="AL428" s="130"/>
      <c r="AM428" s="130"/>
      <c r="AN428" s="130"/>
      <c r="AO428" s="132"/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32"/>
      <c r="BA428" s="132"/>
      <c r="BB428" s="132"/>
      <c r="BC428" s="132"/>
      <c r="BD428" s="132"/>
      <c r="BE428" s="132"/>
      <c r="BF428" s="132"/>
      <c r="BG428" s="132"/>
      <c r="BH428" s="132"/>
      <c r="BI428" s="132"/>
      <c r="BJ428" s="132"/>
      <c r="BK428" s="132"/>
      <c r="BL428" s="132"/>
      <c r="BM428" s="132"/>
      <c r="BN428" s="132"/>
      <c r="BO428" s="132"/>
      <c r="BP428" s="132"/>
      <c r="BQ428" s="132"/>
      <c r="BR428" s="132"/>
      <c r="BS428" s="132"/>
      <c r="BT428" s="132"/>
      <c r="BU428" s="132"/>
      <c r="BV428" s="132"/>
      <c r="BW428" s="132"/>
      <c r="BX428" s="132"/>
      <c r="BY428" s="132"/>
      <c r="BZ428" s="132"/>
      <c r="CA428" s="132"/>
      <c r="CB428" s="132"/>
      <c r="CC428" s="132"/>
      <c r="CD428" s="132"/>
      <c r="CE428" s="132"/>
      <c r="CF428" s="132"/>
      <c r="CG428" s="132"/>
      <c r="CH428" s="132"/>
      <c r="CI428" s="132"/>
      <c r="CJ428" s="132"/>
      <c r="CK428" s="132"/>
      <c r="CL428" s="132"/>
      <c r="CM428" s="132"/>
      <c r="CN428" s="132"/>
      <c r="CO428" s="132"/>
      <c r="CP428" s="132"/>
      <c r="CQ428" s="132"/>
      <c r="CR428" s="132"/>
      <c r="CS428" s="132"/>
      <c r="CT428" s="132"/>
    </row>
    <row r="429" spans="17:98"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  <c r="AF429" s="130"/>
      <c r="AG429" s="130"/>
      <c r="AH429" s="130"/>
      <c r="AI429" s="130"/>
      <c r="AJ429" s="130"/>
      <c r="AK429" s="130"/>
      <c r="AL429" s="130"/>
      <c r="AM429" s="130"/>
      <c r="AN429" s="130"/>
      <c r="AO429" s="132"/>
      <c r="AP429" s="132"/>
      <c r="AQ429" s="132"/>
      <c r="AR429" s="132"/>
      <c r="AS429" s="132"/>
      <c r="AT429" s="132"/>
      <c r="AU429" s="132"/>
      <c r="AV429" s="132"/>
      <c r="AW429" s="132"/>
      <c r="AX429" s="132"/>
      <c r="AY429" s="132"/>
      <c r="AZ429" s="132"/>
      <c r="BA429" s="132"/>
      <c r="BB429" s="132"/>
      <c r="BC429" s="132"/>
      <c r="BD429" s="132"/>
      <c r="BE429" s="132"/>
      <c r="BF429" s="132"/>
      <c r="BG429" s="132"/>
      <c r="BH429" s="132"/>
      <c r="BI429" s="132"/>
      <c r="BJ429" s="132"/>
      <c r="BK429" s="132"/>
      <c r="BL429" s="132"/>
      <c r="BM429" s="132"/>
      <c r="BN429" s="132"/>
      <c r="BO429" s="132"/>
      <c r="BP429" s="132"/>
      <c r="BQ429" s="132"/>
      <c r="BR429" s="132"/>
      <c r="BS429" s="132"/>
      <c r="BT429" s="132"/>
      <c r="BU429" s="132"/>
      <c r="BV429" s="132"/>
      <c r="BW429" s="132"/>
      <c r="BX429" s="132"/>
      <c r="BY429" s="132"/>
      <c r="BZ429" s="132"/>
      <c r="CA429" s="132"/>
      <c r="CB429" s="132"/>
      <c r="CC429" s="132"/>
      <c r="CD429" s="132"/>
      <c r="CE429" s="132"/>
      <c r="CF429" s="132"/>
      <c r="CG429" s="132"/>
      <c r="CH429" s="132"/>
      <c r="CI429" s="132"/>
      <c r="CJ429" s="132"/>
      <c r="CK429" s="132"/>
      <c r="CL429" s="132"/>
      <c r="CM429" s="132"/>
      <c r="CN429" s="132"/>
      <c r="CO429" s="132"/>
      <c r="CP429" s="132"/>
      <c r="CQ429" s="132"/>
      <c r="CR429" s="132"/>
      <c r="CS429" s="132"/>
      <c r="CT429" s="132"/>
    </row>
    <row r="430" spans="17:98"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  <c r="AF430" s="130"/>
      <c r="AG430" s="130"/>
      <c r="AH430" s="130"/>
      <c r="AI430" s="130"/>
      <c r="AJ430" s="130"/>
      <c r="AK430" s="130"/>
      <c r="AL430" s="130"/>
      <c r="AM430" s="130"/>
      <c r="AN430" s="130"/>
      <c r="AO430" s="132"/>
      <c r="AP430" s="132"/>
      <c r="AQ430" s="132"/>
      <c r="AR430" s="132"/>
      <c r="AS430" s="132"/>
      <c r="AT430" s="132"/>
      <c r="AU430" s="132"/>
      <c r="AV430" s="132"/>
      <c r="AW430" s="132"/>
      <c r="AX430" s="132"/>
      <c r="AY430" s="132"/>
      <c r="AZ430" s="132"/>
      <c r="BA430" s="132"/>
      <c r="BB430" s="132"/>
      <c r="BC430" s="132"/>
      <c r="BD430" s="132"/>
      <c r="BE430" s="132"/>
      <c r="BF430" s="132"/>
      <c r="BG430" s="132"/>
      <c r="BH430" s="132"/>
      <c r="BI430" s="132"/>
      <c r="BJ430" s="132"/>
      <c r="BK430" s="132"/>
      <c r="BL430" s="132"/>
      <c r="BM430" s="132"/>
      <c r="BN430" s="132"/>
      <c r="BO430" s="132"/>
      <c r="BP430" s="132"/>
      <c r="BQ430" s="132"/>
      <c r="BR430" s="132"/>
      <c r="BS430" s="132"/>
      <c r="BT430" s="132"/>
      <c r="BU430" s="132"/>
      <c r="BV430" s="132"/>
      <c r="BW430" s="132"/>
      <c r="BX430" s="132"/>
      <c r="BY430" s="132"/>
      <c r="BZ430" s="132"/>
      <c r="CA430" s="132"/>
      <c r="CB430" s="132"/>
      <c r="CC430" s="132"/>
      <c r="CD430" s="132"/>
      <c r="CE430" s="132"/>
      <c r="CF430" s="132"/>
      <c r="CG430" s="132"/>
      <c r="CH430" s="132"/>
      <c r="CI430" s="132"/>
      <c r="CJ430" s="132"/>
      <c r="CK430" s="132"/>
      <c r="CL430" s="132"/>
      <c r="CM430" s="132"/>
      <c r="CN430" s="132"/>
      <c r="CO430" s="132"/>
      <c r="CP430" s="132"/>
      <c r="CQ430" s="132"/>
      <c r="CR430" s="132"/>
      <c r="CS430" s="132"/>
      <c r="CT430" s="132"/>
    </row>
    <row r="431" spans="17:98"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  <c r="AF431" s="130"/>
      <c r="AG431" s="130"/>
      <c r="AH431" s="130"/>
      <c r="AI431" s="130"/>
      <c r="AJ431" s="130"/>
      <c r="AK431" s="130"/>
      <c r="AL431" s="130"/>
      <c r="AM431" s="130"/>
      <c r="AN431" s="130"/>
      <c r="AO431" s="132"/>
      <c r="AP431" s="132"/>
      <c r="AQ431" s="132"/>
      <c r="AR431" s="132"/>
      <c r="AS431" s="132"/>
      <c r="AT431" s="132"/>
      <c r="AU431" s="132"/>
      <c r="AV431" s="132"/>
      <c r="AW431" s="132"/>
      <c r="AX431" s="132"/>
      <c r="AY431" s="132"/>
      <c r="AZ431" s="132"/>
      <c r="BA431" s="132"/>
      <c r="BB431" s="132"/>
      <c r="BC431" s="132"/>
      <c r="BD431" s="132"/>
      <c r="BE431" s="132"/>
      <c r="BF431" s="132"/>
      <c r="BG431" s="132"/>
      <c r="BH431" s="132"/>
      <c r="BI431" s="132"/>
      <c r="BJ431" s="132"/>
      <c r="BK431" s="132"/>
      <c r="BL431" s="132"/>
      <c r="BM431" s="132"/>
      <c r="BN431" s="132"/>
      <c r="BO431" s="132"/>
      <c r="BP431" s="132"/>
      <c r="BQ431" s="132"/>
      <c r="BR431" s="132"/>
      <c r="BS431" s="132"/>
      <c r="BT431" s="132"/>
      <c r="BU431" s="132"/>
      <c r="BV431" s="132"/>
      <c r="BW431" s="132"/>
      <c r="BX431" s="132"/>
      <c r="BY431" s="132"/>
      <c r="BZ431" s="132"/>
      <c r="CA431" s="132"/>
      <c r="CB431" s="132"/>
      <c r="CC431" s="132"/>
      <c r="CD431" s="132"/>
      <c r="CE431" s="132"/>
      <c r="CF431" s="132"/>
      <c r="CG431" s="132"/>
      <c r="CH431" s="132"/>
      <c r="CI431" s="132"/>
      <c r="CJ431" s="132"/>
      <c r="CK431" s="132"/>
      <c r="CL431" s="132"/>
      <c r="CM431" s="132"/>
      <c r="CN431" s="132"/>
      <c r="CO431" s="132"/>
      <c r="CP431" s="132"/>
      <c r="CQ431" s="132"/>
      <c r="CR431" s="132"/>
      <c r="CS431" s="132"/>
      <c r="CT431" s="132"/>
    </row>
    <row r="432" spans="17:98"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  <c r="AM432" s="130"/>
      <c r="AN432" s="130"/>
      <c r="AO432" s="132"/>
      <c r="AP432" s="132"/>
      <c r="AQ432" s="132"/>
      <c r="AR432" s="132"/>
      <c r="AS432" s="132"/>
      <c r="AT432" s="132"/>
      <c r="AU432" s="132"/>
      <c r="AV432" s="132"/>
      <c r="AW432" s="132"/>
      <c r="AX432" s="132"/>
      <c r="AY432" s="132"/>
      <c r="AZ432" s="132"/>
      <c r="BA432" s="132"/>
      <c r="BB432" s="132"/>
      <c r="BC432" s="132"/>
      <c r="BD432" s="132"/>
      <c r="BE432" s="132"/>
      <c r="BF432" s="132"/>
      <c r="BG432" s="132"/>
      <c r="BH432" s="132"/>
      <c r="BI432" s="132"/>
      <c r="BJ432" s="132"/>
      <c r="BK432" s="132"/>
      <c r="BL432" s="132"/>
      <c r="BM432" s="132"/>
      <c r="BN432" s="132"/>
      <c r="BO432" s="132"/>
      <c r="BP432" s="132"/>
      <c r="BQ432" s="132"/>
      <c r="BR432" s="132"/>
      <c r="BS432" s="132"/>
      <c r="BT432" s="132"/>
      <c r="BU432" s="132"/>
      <c r="BV432" s="132"/>
      <c r="BW432" s="132"/>
      <c r="BX432" s="132"/>
      <c r="BY432" s="132"/>
      <c r="BZ432" s="132"/>
      <c r="CA432" s="132"/>
      <c r="CB432" s="132"/>
      <c r="CC432" s="132"/>
      <c r="CD432" s="132"/>
      <c r="CE432" s="132"/>
      <c r="CF432" s="132"/>
      <c r="CG432" s="132"/>
      <c r="CH432" s="132"/>
      <c r="CI432" s="132"/>
      <c r="CJ432" s="132"/>
      <c r="CK432" s="132"/>
      <c r="CL432" s="132"/>
      <c r="CM432" s="132"/>
      <c r="CN432" s="132"/>
      <c r="CO432" s="132"/>
      <c r="CP432" s="132"/>
      <c r="CQ432" s="132"/>
      <c r="CR432" s="132"/>
      <c r="CS432" s="132"/>
      <c r="CT432" s="132"/>
    </row>
    <row r="433" spans="17:98"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  <c r="AF433" s="130"/>
      <c r="AG433" s="130"/>
      <c r="AH433" s="130"/>
      <c r="AI433" s="130"/>
      <c r="AJ433" s="130"/>
      <c r="AK433" s="130"/>
      <c r="AL433" s="130"/>
      <c r="AM433" s="130"/>
      <c r="AN433" s="130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  <c r="BQ433" s="132"/>
      <c r="BR433" s="132"/>
      <c r="BS433" s="132"/>
      <c r="BT433" s="132"/>
      <c r="BU433" s="132"/>
      <c r="BV433" s="132"/>
      <c r="BW433" s="132"/>
      <c r="BX433" s="132"/>
      <c r="BY433" s="132"/>
      <c r="BZ433" s="132"/>
      <c r="CA433" s="132"/>
      <c r="CB433" s="132"/>
      <c r="CC433" s="132"/>
      <c r="CD433" s="132"/>
      <c r="CE433" s="132"/>
      <c r="CF433" s="132"/>
      <c r="CG433" s="132"/>
      <c r="CH433" s="132"/>
      <c r="CI433" s="132"/>
      <c r="CJ433" s="132"/>
      <c r="CK433" s="132"/>
      <c r="CL433" s="132"/>
      <c r="CM433" s="132"/>
      <c r="CN433" s="132"/>
      <c r="CO433" s="132"/>
      <c r="CP433" s="132"/>
      <c r="CQ433" s="132"/>
      <c r="CR433" s="132"/>
      <c r="CS433" s="132"/>
      <c r="CT433" s="132"/>
    </row>
    <row r="434" spans="17:98"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  <c r="AF434" s="130"/>
      <c r="AG434" s="130"/>
      <c r="AH434" s="130"/>
      <c r="AI434" s="130"/>
      <c r="AJ434" s="130"/>
      <c r="AK434" s="130"/>
      <c r="AL434" s="130"/>
      <c r="AM434" s="130"/>
      <c r="AN434" s="130"/>
      <c r="AO434" s="132"/>
      <c r="AP434" s="132"/>
      <c r="AQ434" s="132"/>
      <c r="AR434" s="132"/>
      <c r="AS434" s="132"/>
      <c r="AT434" s="132"/>
      <c r="AU434" s="132"/>
      <c r="AV434" s="132"/>
      <c r="AW434" s="132"/>
      <c r="AX434" s="132"/>
      <c r="AY434" s="132"/>
      <c r="AZ434" s="132"/>
      <c r="BA434" s="132"/>
      <c r="BB434" s="132"/>
      <c r="BC434" s="132"/>
      <c r="BD434" s="132"/>
      <c r="BE434" s="132"/>
      <c r="BF434" s="132"/>
      <c r="BG434" s="132"/>
      <c r="BH434" s="132"/>
      <c r="BI434" s="132"/>
      <c r="BJ434" s="132"/>
      <c r="BK434" s="132"/>
      <c r="BL434" s="132"/>
      <c r="BM434" s="132"/>
      <c r="BN434" s="132"/>
      <c r="BO434" s="132"/>
      <c r="BP434" s="132"/>
      <c r="BQ434" s="132"/>
      <c r="BR434" s="132"/>
      <c r="BS434" s="132"/>
      <c r="BT434" s="132"/>
      <c r="BU434" s="132"/>
      <c r="BV434" s="132"/>
      <c r="BW434" s="132"/>
      <c r="BX434" s="132"/>
      <c r="BY434" s="132"/>
      <c r="BZ434" s="132"/>
      <c r="CA434" s="132"/>
      <c r="CB434" s="132"/>
      <c r="CC434" s="132"/>
      <c r="CD434" s="132"/>
      <c r="CE434" s="132"/>
      <c r="CF434" s="132"/>
      <c r="CG434" s="132"/>
      <c r="CH434" s="132"/>
      <c r="CI434" s="132"/>
      <c r="CJ434" s="132"/>
      <c r="CK434" s="132"/>
      <c r="CL434" s="132"/>
      <c r="CM434" s="132"/>
      <c r="CN434" s="132"/>
      <c r="CO434" s="132"/>
      <c r="CP434" s="132"/>
      <c r="CQ434" s="132"/>
      <c r="CR434" s="132"/>
      <c r="CS434" s="132"/>
      <c r="CT434" s="132"/>
    </row>
    <row r="435" spans="17:98"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  <c r="AF435" s="130"/>
      <c r="AG435" s="130"/>
      <c r="AH435" s="130"/>
      <c r="AI435" s="130"/>
      <c r="AJ435" s="130"/>
      <c r="AK435" s="130"/>
      <c r="AL435" s="130"/>
      <c r="AM435" s="130"/>
      <c r="AN435" s="130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32"/>
      <c r="AZ435" s="132"/>
      <c r="BA435" s="132"/>
      <c r="BB435" s="132"/>
      <c r="BC435" s="132"/>
      <c r="BD435" s="132"/>
      <c r="BE435" s="132"/>
      <c r="BF435" s="132"/>
      <c r="BG435" s="132"/>
      <c r="BH435" s="132"/>
      <c r="BI435" s="132"/>
      <c r="BJ435" s="132"/>
      <c r="BK435" s="132"/>
      <c r="BL435" s="132"/>
      <c r="BM435" s="132"/>
      <c r="BN435" s="132"/>
      <c r="BO435" s="132"/>
      <c r="BP435" s="132"/>
      <c r="BQ435" s="132"/>
      <c r="BR435" s="132"/>
      <c r="BS435" s="132"/>
      <c r="BT435" s="132"/>
      <c r="BU435" s="132"/>
      <c r="BV435" s="132"/>
      <c r="BW435" s="132"/>
      <c r="BX435" s="132"/>
      <c r="BY435" s="132"/>
      <c r="BZ435" s="132"/>
      <c r="CA435" s="132"/>
      <c r="CB435" s="132"/>
      <c r="CC435" s="132"/>
      <c r="CD435" s="132"/>
      <c r="CE435" s="132"/>
      <c r="CF435" s="132"/>
      <c r="CG435" s="132"/>
      <c r="CH435" s="132"/>
      <c r="CI435" s="132"/>
      <c r="CJ435" s="132"/>
      <c r="CK435" s="132"/>
      <c r="CL435" s="132"/>
      <c r="CM435" s="132"/>
      <c r="CN435" s="132"/>
      <c r="CO435" s="132"/>
      <c r="CP435" s="132"/>
      <c r="CQ435" s="132"/>
      <c r="CR435" s="132"/>
      <c r="CS435" s="132"/>
      <c r="CT435" s="132"/>
    </row>
    <row r="436" spans="17:98"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  <c r="AF436" s="130"/>
      <c r="AG436" s="130"/>
      <c r="AH436" s="130"/>
      <c r="AI436" s="130"/>
      <c r="AJ436" s="130"/>
      <c r="AK436" s="130"/>
      <c r="AL436" s="130"/>
      <c r="AM436" s="130"/>
      <c r="AN436" s="130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2"/>
      <c r="BE436" s="132"/>
      <c r="BF436" s="132"/>
      <c r="BG436" s="132"/>
      <c r="BH436" s="132"/>
      <c r="BI436" s="132"/>
      <c r="BJ436" s="132"/>
      <c r="BK436" s="132"/>
      <c r="BL436" s="132"/>
      <c r="BM436" s="132"/>
      <c r="BN436" s="132"/>
      <c r="BO436" s="132"/>
      <c r="BP436" s="132"/>
      <c r="BQ436" s="132"/>
      <c r="BR436" s="132"/>
      <c r="BS436" s="132"/>
      <c r="BT436" s="132"/>
      <c r="BU436" s="132"/>
      <c r="BV436" s="132"/>
      <c r="BW436" s="132"/>
      <c r="BX436" s="132"/>
      <c r="BY436" s="132"/>
      <c r="BZ436" s="132"/>
      <c r="CA436" s="132"/>
      <c r="CB436" s="132"/>
      <c r="CC436" s="132"/>
      <c r="CD436" s="132"/>
      <c r="CE436" s="132"/>
      <c r="CF436" s="132"/>
      <c r="CG436" s="132"/>
      <c r="CH436" s="132"/>
      <c r="CI436" s="132"/>
      <c r="CJ436" s="132"/>
      <c r="CK436" s="132"/>
      <c r="CL436" s="132"/>
      <c r="CM436" s="132"/>
      <c r="CN436" s="132"/>
      <c r="CO436" s="132"/>
      <c r="CP436" s="132"/>
      <c r="CQ436" s="132"/>
      <c r="CR436" s="132"/>
      <c r="CS436" s="132"/>
      <c r="CT436" s="132"/>
    </row>
    <row r="437" spans="17:98"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  <c r="AF437" s="130"/>
      <c r="AG437" s="130"/>
      <c r="AH437" s="130"/>
      <c r="AI437" s="130"/>
      <c r="AJ437" s="130"/>
      <c r="AK437" s="130"/>
      <c r="AL437" s="130"/>
      <c r="AM437" s="130"/>
      <c r="AN437" s="130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32"/>
      <c r="BE437" s="132"/>
      <c r="BF437" s="132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  <c r="BQ437" s="132"/>
      <c r="BR437" s="132"/>
      <c r="BS437" s="132"/>
      <c r="BT437" s="132"/>
      <c r="BU437" s="132"/>
      <c r="BV437" s="132"/>
      <c r="BW437" s="132"/>
      <c r="BX437" s="132"/>
      <c r="BY437" s="132"/>
      <c r="BZ437" s="132"/>
      <c r="CA437" s="132"/>
      <c r="CB437" s="132"/>
      <c r="CC437" s="132"/>
      <c r="CD437" s="132"/>
      <c r="CE437" s="132"/>
      <c r="CF437" s="132"/>
      <c r="CG437" s="132"/>
      <c r="CH437" s="132"/>
      <c r="CI437" s="132"/>
      <c r="CJ437" s="132"/>
      <c r="CK437" s="132"/>
      <c r="CL437" s="132"/>
      <c r="CM437" s="132"/>
      <c r="CN437" s="132"/>
      <c r="CO437" s="132"/>
      <c r="CP437" s="132"/>
      <c r="CQ437" s="132"/>
      <c r="CR437" s="132"/>
      <c r="CS437" s="132"/>
      <c r="CT437" s="132"/>
    </row>
    <row r="438" spans="17:98"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  <c r="AF438" s="130"/>
      <c r="AG438" s="130"/>
      <c r="AH438" s="130"/>
      <c r="AI438" s="130"/>
      <c r="AJ438" s="130"/>
      <c r="AK438" s="130"/>
      <c r="AL438" s="130"/>
      <c r="AM438" s="130"/>
      <c r="AN438" s="130"/>
      <c r="AO438" s="132"/>
      <c r="AP438" s="132"/>
      <c r="AQ438" s="132"/>
      <c r="AR438" s="132"/>
      <c r="AS438" s="132"/>
      <c r="AT438" s="132"/>
      <c r="AU438" s="132"/>
      <c r="AV438" s="132"/>
      <c r="AW438" s="132"/>
      <c r="AX438" s="132"/>
      <c r="AY438" s="132"/>
      <c r="AZ438" s="132"/>
      <c r="BA438" s="132"/>
      <c r="BB438" s="132"/>
      <c r="BC438" s="132"/>
      <c r="BD438" s="132"/>
      <c r="BE438" s="132"/>
      <c r="BF438" s="132"/>
      <c r="BG438" s="132"/>
      <c r="BH438" s="132"/>
      <c r="BI438" s="132"/>
      <c r="BJ438" s="132"/>
      <c r="BK438" s="132"/>
      <c r="BL438" s="132"/>
      <c r="BM438" s="132"/>
      <c r="BN438" s="132"/>
      <c r="BO438" s="132"/>
      <c r="BP438" s="132"/>
      <c r="BQ438" s="132"/>
      <c r="BR438" s="132"/>
      <c r="BS438" s="132"/>
      <c r="BT438" s="132"/>
      <c r="BU438" s="132"/>
      <c r="BV438" s="132"/>
      <c r="BW438" s="132"/>
      <c r="BX438" s="132"/>
      <c r="BY438" s="132"/>
      <c r="BZ438" s="132"/>
      <c r="CA438" s="132"/>
      <c r="CB438" s="132"/>
      <c r="CC438" s="132"/>
      <c r="CD438" s="132"/>
      <c r="CE438" s="132"/>
      <c r="CF438" s="132"/>
      <c r="CG438" s="132"/>
      <c r="CH438" s="132"/>
      <c r="CI438" s="132"/>
      <c r="CJ438" s="132"/>
      <c r="CK438" s="132"/>
      <c r="CL438" s="132"/>
      <c r="CM438" s="132"/>
      <c r="CN438" s="132"/>
      <c r="CO438" s="132"/>
      <c r="CP438" s="132"/>
      <c r="CQ438" s="132"/>
      <c r="CR438" s="132"/>
      <c r="CS438" s="132"/>
      <c r="CT438" s="132"/>
    </row>
    <row r="439" spans="17:98"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  <c r="AF439" s="130"/>
      <c r="AG439" s="130"/>
      <c r="AH439" s="130"/>
      <c r="AI439" s="130"/>
      <c r="AJ439" s="130"/>
      <c r="AK439" s="130"/>
      <c r="AL439" s="130"/>
      <c r="AM439" s="130"/>
      <c r="AN439" s="130"/>
      <c r="AO439" s="132"/>
      <c r="AP439" s="132"/>
      <c r="AQ439" s="132"/>
      <c r="AR439" s="132"/>
      <c r="AS439" s="132"/>
      <c r="AT439" s="132"/>
      <c r="AU439" s="132"/>
      <c r="AV439" s="132"/>
      <c r="AW439" s="132"/>
      <c r="AX439" s="132"/>
      <c r="AY439" s="132"/>
      <c r="AZ439" s="132"/>
      <c r="BA439" s="132"/>
      <c r="BB439" s="132"/>
      <c r="BC439" s="132"/>
      <c r="BD439" s="132"/>
      <c r="BE439" s="132"/>
      <c r="BF439" s="132"/>
      <c r="BG439" s="132"/>
      <c r="BH439" s="132"/>
      <c r="BI439" s="132"/>
      <c r="BJ439" s="132"/>
      <c r="BK439" s="132"/>
      <c r="BL439" s="132"/>
      <c r="BM439" s="132"/>
      <c r="BN439" s="132"/>
      <c r="BO439" s="132"/>
      <c r="BP439" s="132"/>
      <c r="BQ439" s="132"/>
      <c r="BR439" s="132"/>
      <c r="BS439" s="132"/>
      <c r="BT439" s="132"/>
      <c r="BU439" s="132"/>
      <c r="BV439" s="132"/>
      <c r="BW439" s="132"/>
      <c r="BX439" s="132"/>
      <c r="BY439" s="132"/>
      <c r="BZ439" s="132"/>
      <c r="CA439" s="132"/>
      <c r="CB439" s="132"/>
      <c r="CC439" s="132"/>
      <c r="CD439" s="132"/>
      <c r="CE439" s="132"/>
      <c r="CF439" s="132"/>
      <c r="CG439" s="132"/>
      <c r="CH439" s="132"/>
      <c r="CI439" s="132"/>
      <c r="CJ439" s="132"/>
      <c r="CK439" s="132"/>
      <c r="CL439" s="132"/>
      <c r="CM439" s="132"/>
      <c r="CN439" s="132"/>
      <c r="CO439" s="132"/>
      <c r="CP439" s="132"/>
      <c r="CQ439" s="132"/>
      <c r="CR439" s="132"/>
      <c r="CS439" s="132"/>
      <c r="CT439" s="132"/>
    </row>
    <row r="440" spans="17:98"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  <c r="AF440" s="130"/>
      <c r="AG440" s="130"/>
      <c r="AH440" s="130"/>
      <c r="AI440" s="130"/>
      <c r="AJ440" s="130"/>
      <c r="AK440" s="130"/>
      <c r="AL440" s="130"/>
      <c r="AM440" s="130"/>
      <c r="AN440" s="130"/>
      <c r="AO440" s="132"/>
      <c r="AP440" s="132"/>
      <c r="AQ440" s="132"/>
      <c r="AR440" s="132"/>
      <c r="AS440" s="132"/>
      <c r="AT440" s="132"/>
      <c r="AU440" s="132"/>
      <c r="AV440" s="132"/>
      <c r="AW440" s="132"/>
      <c r="AX440" s="132"/>
      <c r="AY440" s="132"/>
      <c r="AZ440" s="132"/>
      <c r="BA440" s="132"/>
      <c r="BB440" s="132"/>
      <c r="BC440" s="132"/>
      <c r="BD440" s="132"/>
      <c r="BE440" s="132"/>
      <c r="BF440" s="132"/>
      <c r="BG440" s="132"/>
      <c r="BH440" s="132"/>
      <c r="BI440" s="132"/>
      <c r="BJ440" s="132"/>
      <c r="BK440" s="132"/>
      <c r="BL440" s="132"/>
      <c r="BM440" s="132"/>
      <c r="BN440" s="132"/>
      <c r="BO440" s="132"/>
      <c r="BP440" s="132"/>
      <c r="BQ440" s="132"/>
      <c r="BR440" s="132"/>
      <c r="BS440" s="132"/>
      <c r="BT440" s="132"/>
      <c r="BU440" s="132"/>
      <c r="BV440" s="132"/>
      <c r="BW440" s="132"/>
      <c r="BX440" s="132"/>
      <c r="BY440" s="132"/>
      <c r="BZ440" s="132"/>
      <c r="CA440" s="132"/>
      <c r="CB440" s="132"/>
      <c r="CC440" s="132"/>
      <c r="CD440" s="132"/>
      <c r="CE440" s="132"/>
      <c r="CF440" s="132"/>
      <c r="CG440" s="132"/>
      <c r="CH440" s="132"/>
      <c r="CI440" s="132"/>
      <c r="CJ440" s="132"/>
      <c r="CK440" s="132"/>
      <c r="CL440" s="132"/>
      <c r="CM440" s="132"/>
      <c r="CN440" s="132"/>
      <c r="CO440" s="132"/>
      <c r="CP440" s="132"/>
      <c r="CQ440" s="132"/>
      <c r="CR440" s="132"/>
      <c r="CS440" s="132"/>
      <c r="CT440" s="132"/>
    </row>
    <row r="441" spans="17:98"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  <c r="AF441" s="130"/>
      <c r="AG441" s="130"/>
      <c r="AH441" s="130"/>
      <c r="AI441" s="130"/>
      <c r="AJ441" s="130"/>
      <c r="AK441" s="130"/>
      <c r="AL441" s="130"/>
      <c r="AM441" s="130"/>
      <c r="AN441" s="130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  <c r="BB441" s="132"/>
      <c r="BC441" s="132"/>
      <c r="BD441" s="132"/>
      <c r="BE441" s="132"/>
      <c r="BF441" s="132"/>
      <c r="BG441" s="132"/>
      <c r="BH441" s="132"/>
      <c r="BI441" s="132"/>
      <c r="BJ441" s="132"/>
      <c r="BK441" s="132"/>
      <c r="BL441" s="132"/>
      <c r="BM441" s="132"/>
      <c r="BN441" s="132"/>
      <c r="BO441" s="132"/>
      <c r="BP441" s="132"/>
      <c r="BQ441" s="132"/>
      <c r="BR441" s="132"/>
      <c r="BS441" s="132"/>
      <c r="BT441" s="132"/>
      <c r="BU441" s="132"/>
      <c r="BV441" s="132"/>
      <c r="BW441" s="132"/>
      <c r="BX441" s="132"/>
      <c r="BY441" s="132"/>
      <c r="BZ441" s="132"/>
      <c r="CA441" s="132"/>
      <c r="CB441" s="132"/>
      <c r="CC441" s="132"/>
      <c r="CD441" s="132"/>
      <c r="CE441" s="132"/>
      <c r="CF441" s="132"/>
      <c r="CG441" s="132"/>
      <c r="CH441" s="132"/>
      <c r="CI441" s="132"/>
      <c r="CJ441" s="132"/>
      <c r="CK441" s="132"/>
      <c r="CL441" s="132"/>
      <c r="CM441" s="132"/>
      <c r="CN441" s="132"/>
      <c r="CO441" s="132"/>
      <c r="CP441" s="132"/>
      <c r="CQ441" s="132"/>
      <c r="CR441" s="132"/>
      <c r="CS441" s="132"/>
      <c r="CT441" s="132"/>
    </row>
    <row r="442" spans="17:98"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  <c r="AF442" s="130"/>
      <c r="AG442" s="130"/>
      <c r="AH442" s="130"/>
      <c r="AI442" s="130"/>
      <c r="AJ442" s="130"/>
      <c r="AK442" s="130"/>
      <c r="AL442" s="130"/>
      <c r="AM442" s="130"/>
      <c r="AN442" s="130"/>
      <c r="AO442" s="132"/>
      <c r="AP442" s="132"/>
      <c r="AQ442" s="132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  <c r="BB442" s="132"/>
      <c r="BC442" s="132"/>
      <c r="BD442" s="132"/>
      <c r="BE442" s="132"/>
      <c r="BF442" s="132"/>
      <c r="BG442" s="132"/>
      <c r="BH442" s="132"/>
      <c r="BI442" s="132"/>
      <c r="BJ442" s="132"/>
      <c r="BK442" s="132"/>
      <c r="BL442" s="132"/>
      <c r="BM442" s="132"/>
      <c r="BN442" s="132"/>
      <c r="BO442" s="132"/>
      <c r="BP442" s="132"/>
      <c r="BQ442" s="132"/>
      <c r="BR442" s="132"/>
      <c r="BS442" s="132"/>
      <c r="BT442" s="132"/>
      <c r="BU442" s="132"/>
      <c r="BV442" s="132"/>
      <c r="BW442" s="132"/>
      <c r="BX442" s="132"/>
      <c r="BY442" s="132"/>
      <c r="BZ442" s="132"/>
      <c r="CA442" s="132"/>
      <c r="CB442" s="132"/>
      <c r="CC442" s="132"/>
      <c r="CD442" s="132"/>
      <c r="CE442" s="132"/>
      <c r="CF442" s="132"/>
      <c r="CG442" s="132"/>
      <c r="CH442" s="132"/>
      <c r="CI442" s="132"/>
      <c r="CJ442" s="132"/>
      <c r="CK442" s="132"/>
      <c r="CL442" s="132"/>
      <c r="CM442" s="132"/>
      <c r="CN442" s="132"/>
      <c r="CO442" s="132"/>
      <c r="CP442" s="132"/>
      <c r="CQ442" s="132"/>
      <c r="CR442" s="132"/>
      <c r="CS442" s="132"/>
      <c r="CT442" s="132"/>
    </row>
    <row r="443" spans="17:98"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  <c r="AF443" s="130"/>
      <c r="AG443" s="130"/>
      <c r="AH443" s="130"/>
      <c r="AI443" s="130"/>
      <c r="AJ443" s="130"/>
      <c r="AK443" s="130"/>
      <c r="AL443" s="130"/>
      <c r="AM443" s="130"/>
      <c r="AN443" s="130"/>
      <c r="AO443" s="132"/>
      <c r="AP443" s="132"/>
      <c r="AQ443" s="132"/>
      <c r="AR443" s="132"/>
      <c r="AS443" s="132"/>
      <c r="AT443" s="132"/>
      <c r="AU443" s="132"/>
      <c r="AV443" s="132"/>
      <c r="AW443" s="132"/>
      <c r="AX443" s="132"/>
      <c r="AY443" s="132"/>
      <c r="AZ443" s="132"/>
      <c r="BA443" s="132"/>
      <c r="BB443" s="132"/>
      <c r="BC443" s="132"/>
      <c r="BD443" s="132"/>
      <c r="BE443" s="132"/>
      <c r="BF443" s="132"/>
      <c r="BG443" s="132"/>
      <c r="BH443" s="132"/>
      <c r="BI443" s="132"/>
      <c r="BJ443" s="132"/>
      <c r="BK443" s="132"/>
      <c r="BL443" s="132"/>
      <c r="BM443" s="132"/>
      <c r="BN443" s="132"/>
      <c r="BO443" s="132"/>
      <c r="BP443" s="132"/>
      <c r="BQ443" s="132"/>
      <c r="BR443" s="132"/>
      <c r="BS443" s="132"/>
      <c r="BT443" s="132"/>
      <c r="BU443" s="132"/>
      <c r="BV443" s="132"/>
      <c r="BW443" s="132"/>
      <c r="BX443" s="132"/>
      <c r="BY443" s="132"/>
      <c r="BZ443" s="132"/>
      <c r="CA443" s="132"/>
      <c r="CB443" s="132"/>
      <c r="CC443" s="132"/>
      <c r="CD443" s="132"/>
      <c r="CE443" s="132"/>
      <c r="CF443" s="132"/>
      <c r="CG443" s="132"/>
      <c r="CH443" s="132"/>
      <c r="CI443" s="132"/>
      <c r="CJ443" s="132"/>
      <c r="CK443" s="132"/>
      <c r="CL443" s="132"/>
      <c r="CM443" s="132"/>
      <c r="CN443" s="132"/>
      <c r="CO443" s="132"/>
      <c r="CP443" s="132"/>
      <c r="CQ443" s="132"/>
      <c r="CR443" s="132"/>
      <c r="CS443" s="132"/>
      <c r="CT443" s="132"/>
    </row>
    <row r="444" spans="17:98"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  <c r="AF444" s="130"/>
      <c r="AG444" s="130"/>
      <c r="AH444" s="130"/>
      <c r="AI444" s="130"/>
      <c r="AJ444" s="130"/>
      <c r="AK444" s="130"/>
      <c r="AL444" s="130"/>
      <c r="AM444" s="130"/>
      <c r="AN444" s="130"/>
      <c r="AO444" s="132"/>
      <c r="AP444" s="132"/>
      <c r="AQ444" s="132"/>
      <c r="AR444" s="132"/>
      <c r="AS444" s="132"/>
      <c r="AT444" s="132"/>
      <c r="AU444" s="132"/>
      <c r="AV444" s="132"/>
      <c r="AW444" s="132"/>
      <c r="AX444" s="132"/>
      <c r="AY444" s="132"/>
      <c r="AZ444" s="132"/>
      <c r="BA444" s="132"/>
      <c r="BB444" s="132"/>
      <c r="BC444" s="132"/>
      <c r="BD444" s="132"/>
      <c r="BE444" s="132"/>
      <c r="BF444" s="132"/>
      <c r="BG444" s="132"/>
      <c r="BH444" s="132"/>
      <c r="BI444" s="132"/>
      <c r="BJ444" s="132"/>
      <c r="BK444" s="132"/>
      <c r="BL444" s="132"/>
      <c r="BM444" s="132"/>
      <c r="BN444" s="132"/>
      <c r="BO444" s="132"/>
      <c r="BP444" s="132"/>
      <c r="BQ444" s="132"/>
      <c r="BR444" s="132"/>
      <c r="BS444" s="132"/>
      <c r="BT444" s="132"/>
      <c r="BU444" s="132"/>
      <c r="BV444" s="132"/>
      <c r="BW444" s="132"/>
      <c r="BX444" s="132"/>
      <c r="BY444" s="132"/>
      <c r="BZ444" s="132"/>
      <c r="CA444" s="132"/>
      <c r="CB444" s="132"/>
      <c r="CC444" s="132"/>
      <c r="CD444" s="132"/>
      <c r="CE444" s="132"/>
      <c r="CF444" s="132"/>
      <c r="CG444" s="132"/>
      <c r="CH444" s="132"/>
      <c r="CI444" s="132"/>
      <c r="CJ444" s="132"/>
      <c r="CK444" s="132"/>
      <c r="CL444" s="132"/>
      <c r="CM444" s="132"/>
      <c r="CN444" s="132"/>
      <c r="CO444" s="132"/>
      <c r="CP444" s="132"/>
      <c r="CQ444" s="132"/>
      <c r="CR444" s="132"/>
      <c r="CS444" s="132"/>
      <c r="CT444" s="132"/>
    </row>
    <row r="445" spans="17:98"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  <c r="AF445" s="130"/>
      <c r="AG445" s="130"/>
      <c r="AH445" s="130"/>
      <c r="AI445" s="130"/>
      <c r="AJ445" s="130"/>
      <c r="AK445" s="130"/>
      <c r="AL445" s="130"/>
      <c r="AM445" s="130"/>
      <c r="AN445" s="130"/>
      <c r="AO445" s="132"/>
      <c r="AP445" s="132"/>
      <c r="AQ445" s="132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  <c r="BB445" s="132"/>
      <c r="BC445" s="132"/>
      <c r="BD445" s="132"/>
      <c r="BE445" s="132"/>
      <c r="BF445" s="132"/>
      <c r="BG445" s="132"/>
      <c r="BH445" s="132"/>
      <c r="BI445" s="132"/>
      <c r="BJ445" s="132"/>
      <c r="BK445" s="132"/>
      <c r="BL445" s="132"/>
      <c r="BM445" s="132"/>
      <c r="BN445" s="132"/>
      <c r="BO445" s="132"/>
      <c r="BP445" s="132"/>
      <c r="BQ445" s="132"/>
      <c r="BR445" s="132"/>
      <c r="BS445" s="132"/>
      <c r="BT445" s="132"/>
      <c r="BU445" s="132"/>
      <c r="BV445" s="132"/>
      <c r="BW445" s="132"/>
      <c r="BX445" s="132"/>
      <c r="BY445" s="132"/>
      <c r="BZ445" s="132"/>
      <c r="CA445" s="132"/>
      <c r="CB445" s="132"/>
      <c r="CC445" s="132"/>
      <c r="CD445" s="132"/>
      <c r="CE445" s="132"/>
      <c r="CF445" s="132"/>
      <c r="CG445" s="132"/>
      <c r="CH445" s="132"/>
      <c r="CI445" s="132"/>
      <c r="CJ445" s="132"/>
      <c r="CK445" s="132"/>
      <c r="CL445" s="132"/>
      <c r="CM445" s="132"/>
      <c r="CN445" s="132"/>
      <c r="CO445" s="132"/>
      <c r="CP445" s="132"/>
      <c r="CQ445" s="132"/>
      <c r="CR445" s="132"/>
      <c r="CS445" s="132"/>
      <c r="CT445" s="132"/>
    </row>
    <row r="446" spans="17:98"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  <c r="AF446" s="130"/>
      <c r="AG446" s="130"/>
      <c r="AH446" s="130"/>
      <c r="AI446" s="130"/>
      <c r="AJ446" s="130"/>
      <c r="AK446" s="130"/>
      <c r="AL446" s="130"/>
      <c r="AM446" s="130"/>
      <c r="AN446" s="130"/>
      <c r="AO446" s="132"/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32"/>
      <c r="BC446" s="132"/>
      <c r="BD446" s="132"/>
      <c r="BE446" s="132"/>
      <c r="BF446" s="132"/>
      <c r="BG446" s="132"/>
      <c r="BH446" s="132"/>
      <c r="BI446" s="132"/>
      <c r="BJ446" s="132"/>
      <c r="BK446" s="132"/>
      <c r="BL446" s="132"/>
      <c r="BM446" s="132"/>
      <c r="BN446" s="132"/>
      <c r="BO446" s="132"/>
      <c r="BP446" s="132"/>
      <c r="BQ446" s="132"/>
      <c r="BR446" s="132"/>
      <c r="BS446" s="132"/>
      <c r="BT446" s="132"/>
      <c r="BU446" s="132"/>
      <c r="BV446" s="132"/>
      <c r="BW446" s="132"/>
      <c r="BX446" s="132"/>
      <c r="BY446" s="132"/>
      <c r="BZ446" s="132"/>
      <c r="CA446" s="132"/>
      <c r="CB446" s="132"/>
      <c r="CC446" s="132"/>
      <c r="CD446" s="132"/>
      <c r="CE446" s="132"/>
      <c r="CF446" s="132"/>
      <c r="CG446" s="132"/>
      <c r="CH446" s="132"/>
      <c r="CI446" s="132"/>
      <c r="CJ446" s="132"/>
      <c r="CK446" s="132"/>
      <c r="CL446" s="132"/>
      <c r="CM446" s="132"/>
      <c r="CN446" s="132"/>
      <c r="CO446" s="132"/>
      <c r="CP446" s="132"/>
      <c r="CQ446" s="132"/>
      <c r="CR446" s="132"/>
      <c r="CS446" s="132"/>
      <c r="CT446" s="132"/>
    </row>
    <row r="447" spans="17:98"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  <c r="AE447" s="130"/>
      <c r="AF447" s="130"/>
      <c r="AG447" s="130"/>
      <c r="AH447" s="130"/>
      <c r="AI447" s="130"/>
      <c r="AJ447" s="130"/>
      <c r="AK447" s="130"/>
      <c r="AL447" s="130"/>
      <c r="AM447" s="130"/>
      <c r="AN447" s="130"/>
      <c r="AO447" s="132"/>
      <c r="AP447" s="132"/>
      <c r="AQ447" s="132"/>
      <c r="AR447" s="132"/>
      <c r="AS447" s="132"/>
      <c r="AT447" s="132"/>
      <c r="AU447" s="132"/>
      <c r="AV447" s="132"/>
      <c r="AW447" s="132"/>
      <c r="AX447" s="132"/>
      <c r="AY447" s="132"/>
      <c r="AZ447" s="132"/>
      <c r="BA447" s="132"/>
      <c r="BB447" s="132"/>
      <c r="BC447" s="132"/>
      <c r="BD447" s="132"/>
      <c r="BE447" s="132"/>
      <c r="BF447" s="132"/>
      <c r="BG447" s="132"/>
      <c r="BH447" s="132"/>
      <c r="BI447" s="132"/>
      <c r="BJ447" s="132"/>
      <c r="BK447" s="132"/>
      <c r="BL447" s="132"/>
      <c r="BM447" s="132"/>
      <c r="BN447" s="132"/>
      <c r="BO447" s="132"/>
      <c r="BP447" s="132"/>
      <c r="BQ447" s="132"/>
      <c r="BR447" s="132"/>
      <c r="BS447" s="132"/>
      <c r="BT447" s="132"/>
      <c r="BU447" s="132"/>
      <c r="BV447" s="132"/>
      <c r="BW447" s="132"/>
      <c r="BX447" s="132"/>
      <c r="BY447" s="132"/>
      <c r="BZ447" s="132"/>
      <c r="CA447" s="132"/>
      <c r="CB447" s="132"/>
      <c r="CC447" s="132"/>
      <c r="CD447" s="132"/>
      <c r="CE447" s="132"/>
      <c r="CF447" s="132"/>
      <c r="CG447" s="132"/>
      <c r="CH447" s="132"/>
      <c r="CI447" s="132"/>
      <c r="CJ447" s="132"/>
      <c r="CK447" s="132"/>
      <c r="CL447" s="132"/>
      <c r="CM447" s="132"/>
      <c r="CN447" s="132"/>
      <c r="CO447" s="132"/>
      <c r="CP447" s="132"/>
      <c r="CQ447" s="132"/>
      <c r="CR447" s="132"/>
      <c r="CS447" s="132"/>
      <c r="CT447" s="132"/>
    </row>
    <row r="448" spans="17:98"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  <c r="AF448" s="130"/>
      <c r="AG448" s="130"/>
      <c r="AH448" s="130"/>
      <c r="AI448" s="130"/>
      <c r="AJ448" s="130"/>
      <c r="AK448" s="130"/>
      <c r="AL448" s="130"/>
      <c r="AM448" s="130"/>
      <c r="AN448" s="130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32"/>
      <c r="AZ448" s="132"/>
      <c r="BA448" s="132"/>
      <c r="BB448" s="132"/>
      <c r="BC448" s="132"/>
      <c r="BD448" s="132"/>
      <c r="BE448" s="132"/>
      <c r="BF448" s="132"/>
      <c r="BG448" s="132"/>
      <c r="BH448" s="132"/>
      <c r="BI448" s="132"/>
      <c r="BJ448" s="132"/>
      <c r="BK448" s="132"/>
      <c r="BL448" s="132"/>
      <c r="BM448" s="132"/>
      <c r="BN448" s="132"/>
      <c r="BO448" s="132"/>
      <c r="BP448" s="132"/>
      <c r="BQ448" s="132"/>
      <c r="BR448" s="132"/>
      <c r="BS448" s="132"/>
      <c r="BT448" s="132"/>
      <c r="BU448" s="132"/>
      <c r="BV448" s="132"/>
      <c r="BW448" s="132"/>
      <c r="BX448" s="132"/>
      <c r="BY448" s="132"/>
      <c r="BZ448" s="132"/>
      <c r="CA448" s="132"/>
      <c r="CB448" s="132"/>
      <c r="CC448" s="132"/>
      <c r="CD448" s="132"/>
      <c r="CE448" s="132"/>
      <c r="CF448" s="132"/>
      <c r="CG448" s="132"/>
      <c r="CH448" s="132"/>
      <c r="CI448" s="132"/>
      <c r="CJ448" s="132"/>
      <c r="CK448" s="132"/>
      <c r="CL448" s="132"/>
      <c r="CM448" s="132"/>
      <c r="CN448" s="132"/>
      <c r="CO448" s="132"/>
      <c r="CP448" s="132"/>
      <c r="CQ448" s="132"/>
      <c r="CR448" s="132"/>
      <c r="CS448" s="132"/>
      <c r="CT448" s="132"/>
    </row>
    <row r="449" spans="17:98"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  <c r="AE449" s="130"/>
      <c r="AF449" s="130"/>
      <c r="AG449" s="130"/>
      <c r="AH449" s="130"/>
      <c r="AI449" s="130"/>
      <c r="AJ449" s="130"/>
      <c r="AK449" s="130"/>
      <c r="AL449" s="130"/>
      <c r="AM449" s="130"/>
      <c r="AN449" s="130"/>
      <c r="AO449" s="132"/>
      <c r="AP449" s="132"/>
      <c r="AQ449" s="132"/>
      <c r="AR449" s="132"/>
      <c r="AS449" s="132"/>
      <c r="AT449" s="132"/>
      <c r="AU449" s="132"/>
      <c r="AV449" s="132"/>
      <c r="AW449" s="132"/>
      <c r="AX449" s="132"/>
      <c r="AY449" s="132"/>
      <c r="AZ449" s="132"/>
      <c r="BA449" s="132"/>
      <c r="BB449" s="132"/>
      <c r="BC449" s="132"/>
      <c r="BD449" s="132"/>
      <c r="BE449" s="132"/>
      <c r="BF449" s="132"/>
      <c r="BG449" s="132"/>
      <c r="BH449" s="132"/>
      <c r="BI449" s="132"/>
      <c r="BJ449" s="132"/>
      <c r="BK449" s="132"/>
      <c r="BL449" s="132"/>
      <c r="BM449" s="132"/>
      <c r="BN449" s="132"/>
      <c r="BO449" s="132"/>
      <c r="BP449" s="132"/>
      <c r="BQ449" s="132"/>
      <c r="BR449" s="132"/>
      <c r="BS449" s="132"/>
      <c r="BT449" s="132"/>
      <c r="BU449" s="132"/>
      <c r="BV449" s="132"/>
      <c r="BW449" s="132"/>
      <c r="BX449" s="132"/>
      <c r="BY449" s="132"/>
      <c r="BZ449" s="132"/>
      <c r="CA449" s="132"/>
      <c r="CB449" s="132"/>
      <c r="CC449" s="132"/>
      <c r="CD449" s="132"/>
      <c r="CE449" s="132"/>
      <c r="CF449" s="132"/>
      <c r="CG449" s="132"/>
      <c r="CH449" s="132"/>
      <c r="CI449" s="132"/>
      <c r="CJ449" s="132"/>
      <c r="CK449" s="132"/>
      <c r="CL449" s="132"/>
      <c r="CM449" s="132"/>
      <c r="CN449" s="132"/>
      <c r="CO449" s="132"/>
      <c r="CP449" s="132"/>
      <c r="CQ449" s="132"/>
      <c r="CR449" s="132"/>
      <c r="CS449" s="132"/>
      <c r="CT449" s="132"/>
    </row>
    <row r="450" spans="17:98"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  <c r="AE450" s="130"/>
      <c r="AF450" s="130"/>
      <c r="AG450" s="130"/>
      <c r="AH450" s="130"/>
      <c r="AI450" s="130"/>
      <c r="AJ450" s="130"/>
      <c r="AK450" s="130"/>
      <c r="AL450" s="130"/>
      <c r="AM450" s="130"/>
      <c r="AN450" s="130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32"/>
      <c r="AZ450" s="132"/>
      <c r="BA450" s="132"/>
      <c r="BB450" s="132"/>
      <c r="BC450" s="132"/>
      <c r="BD450" s="132"/>
      <c r="BE450" s="132"/>
      <c r="BF450" s="132"/>
      <c r="BG450" s="132"/>
      <c r="BH450" s="132"/>
      <c r="BI450" s="132"/>
      <c r="BJ450" s="132"/>
      <c r="BK450" s="132"/>
      <c r="BL450" s="132"/>
      <c r="BM450" s="132"/>
      <c r="BN450" s="132"/>
      <c r="BO450" s="132"/>
      <c r="BP450" s="132"/>
      <c r="BQ450" s="132"/>
      <c r="BR450" s="132"/>
      <c r="BS450" s="132"/>
      <c r="BT450" s="132"/>
      <c r="BU450" s="132"/>
      <c r="BV450" s="132"/>
      <c r="BW450" s="132"/>
      <c r="BX450" s="132"/>
      <c r="BY450" s="132"/>
      <c r="BZ450" s="132"/>
      <c r="CA450" s="132"/>
      <c r="CB450" s="132"/>
      <c r="CC450" s="132"/>
      <c r="CD450" s="132"/>
      <c r="CE450" s="132"/>
      <c r="CF450" s="132"/>
      <c r="CG450" s="132"/>
      <c r="CH450" s="132"/>
      <c r="CI450" s="132"/>
      <c r="CJ450" s="132"/>
      <c r="CK450" s="132"/>
      <c r="CL450" s="132"/>
      <c r="CM450" s="132"/>
      <c r="CN450" s="132"/>
      <c r="CO450" s="132"/>
      <c r="CP450" s="132"/>
      <c r="CQ450" s="132"/>
      <c r="CR450" s="132"/>
      <c r="CS450" s="132"/>
      <c r="CT450" s="132"/>
    </row>
    <row r="451" spans="17:98"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  <c r="AE451" s="130"/>
      <c r="AF451" s="130"/>
      <c r="AG451" s="130"/>
      <c r="AH451" s="130"/>
      <c r="AI451" s="130"/>
      <c r="AJ451" s="130"/>
      <c r="AK451" s="130"/>
      <c r="AL451" s="130"/>
      <c r="AM451" s="130"/>
      <c r="AN451" s="130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/>
      <c r="AY451" s="132"/>
      <c r="AZ451" s="132"/>
      <c r="BA451" s="132"/>
      <c r="BB451" s="132"/>
      <c r="BC451" s="132"/>
      <c r="BD451" s="132"/>
      <c r="BE451" s="132"/>
      <c r="BF451" s="132"/>
      <c r="BG451" s="132"/>
      <c r="BH451" s="132"/>
      <c r="BI451" s="132"/>
      <c r="BJ451" s="132"/>
      <c r="BK451" s="132"/>
      <c r="BL451" s="132"/>
      <c r="BM451" s="132"/>
      <c r="BN451" s="132"/>
      <c r="BO451" s="132"/>
      <c r="BP451" s="132"/>
      <c r="BQ451" s="132"/>
      <c r="BR451" s="132"/>
      <c r="BS451" s="132"/>
      <c r="BT451" s="132"/>
      <c r="BU451" s="132"/>
      <c r="BV451" s="132"/>
      <c r="BW451" s="132"/>
      <c r="BX451" s="132"/>
      <c r="BY451" s="132"/>
      <c r="BZ451" s="132"/>
      <c r="CA451" s="132"/>
      <c r="CB451" s="132"/>
      <c r="CC451" s="132"/>
      <c r="CD451" s="132"/>
      <c r="CE451" s="132"/>
      <c r="CF451" s="132"/>
      <c r="CG451" s="132"/>
      <c r="CH451" s="132"/>
      <c r="CI451" s="132"/>
      <c r="CJ451" s="132"/>
      <c r="CK451" s="132"/>
      <c r="CL451" s="132"/>
      <c r="CM451" s="132"/>
      <c r="CN451" s="132"/>
      <c r="CO451" s="132"/>
      <c r="CP451" s="132"/>
      <c r="CQ451" s="132"/>
      <c r="CR451" s="132"/>
      <c r="CS451" s="132"/>
      <c r="CT451" s="132"/>
    </row>
    <row r="452" spans="17:98"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  <c r="AE452" s="130"/>
      <c r="AF452" s="130"/>
      <c r="AG452" s="130"/>
      <c r="AH452" s="130"/>
      <c r="AI452" s="130"/>
      <c r="AJ452" s="130"/>
      <c r="AK452" s="130"/>
      <c r="AL452" s="130"/>
      <c r="AM452" s="130"/>
      <c r="AN452" s="130"/>
      <c r="AO452" s="132"/>
      <c r="AP452" s="132"/>
      <c r="AQ452" s="132"/>
      <c r="AR452" s="132"/>
      <c r="AS452" s="132"/>
      <c r="AT452" s="132"/>
      <c r="AU452" s="132"/>
      <c r="AV452" s="132"/>
      <c r="AW452" s="132"/>
      <c r="AX452" s="132"/>
      <c r="AY452" s="132"/>
      <c r="AZ452" s="132"/>
      <c r="BA452" s="132"/>
      <c r="BB452" s="132"/>
      <c r="BC452" s="132"/>
      <c r="BD452" s="132"/>
      <c r="BE452" s="132"/>
      <c r="BF452" s="132"/>
      <c r="BG452" s="132"/>
      <c r="BH452" s="132"/>
      <c r="BI452" s="132"/>
      <c r="BJ452" s="132"/>
      <c r="BK452" s="132"/>
      <c r="BL452" s="132"/>
      <c r="BM452" s="132"/>
      <c r="BN452" s="132"/>
      <c r="BO452" s="132"/>
      <c r="BP452" s="132"/>
      <c r="BQ452" s="132"/>
      <c r="BR452" s="132"/>
      <c r="BS452" s="132"/>
      <c r="BT452" s="132"/>
      <c r="BU452" s="132"/>
      <c r="BV452" s="132"/>
      <c r="BW452" s="132"/>
      <c r="BX452" s="132"/>
      <c r="BY452" s="132"/>
      <c r="BZ452" s="132"/>
      <c r="CA452" s="132"/>
      <c r="CB452" s="132"/>
      <c r="CC452" s="132"/>
      <c r="CD452" s="132"/>
      <c r="CE452" s="132"/>
      <c r="CF452" s="132"/>
      <c r="CG452" s="132"/>
      <c r="CH452" s="132"/>
      <c r="CI452" s="132"/>
      <c r="CJ452" s="132"/>
      <c r="CK452" s="132"/>
      <c r="CL452" s="132"/>
      <c r="CM452" s="132"/>
      <c r="CN452" s="132"/>
      <c r="CO452" s="132"/>
      <c r="CP452" s="132"/>
      <c r="CQ452" s="132"/>
      <c r="CR452" s="132"/>
      <c r="CS452" s="132"/>
      <c r="CT452" s="132"/>
    </row>
    <row r="453" spans="17:98"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  <c r="AE453" s="130"/>
      <c r="AF453" s="130"/>
      <c r="AG453" s="130"/>
      <c r="AH453" s="130"/>
      <c r="AI453" s="130"/>
      <c r="AJ453" s="130"/>
      <c r="AK453" s="130"/>
      <c r="AL453" s="130"/>
      <c r="AM453" s="130"/>
      <c r="AN453" s="130"/>
      <c r="AO453" s="132"/>
      <c r="AP453" s="132"/>
      <c r="AQ453" s="132"/>
      <c r="AR453" s="132"/>
      <c r="AS453" s="132"/>
      <c r="AT453" s="132"/>
      <c r="AU453" s="132"/>
      <c r="AV453" s="132"/>
      <c r="AW453" s="132"/>
      <c r="AX453" s="132"/>
      <c r="AY453" s="132"/>
      <c r="AZ453" s="132"/>
      <c r="BA453" s="132"/>
      <c r="BB453" s="132"/>
      <c r="BC453" s="132"/>
      <c r="BD453" s="132"/>
      <c r="BE453" s="132"/>
      <c r="BF453" s="132"/>
      <c r="BG453" s="132"/>
      <c r="BH453" s="132"/>
      <c r="BI453" s="132"/>
      <c r="BJ453" s="132"/>
      <c r="BK453" s="132"/>
      <c r="BL453" s="132"/>
      <c r="BM453" s="132"/>
      <c r="BN453" s="132"/>
      <c r="BO453" s="132"/>
      <c r="BP453" s="132"/>
      <c r="BQ453" s="132"/>
      <c r="BR453" s="132"/>
      <c r="BS453" s="132"/>
      <c r="BT453" s="132"/>
      <c r="BU453" s="132"/>
      <c r="BV453" s="132"/>
      <c r="BW453" s="132"/>
      <c r="BX453" s="132"/>
      <c r="BY453" s="132"/>
      <c r="BZ453" s="132"/>
      <c r="CA453" s="132"/>
      <c r="CB453" s="132"/>
      <c r="CC453" s="132"/>
      <c r="CD453" s="132"/>
      <c r="CE453" s="132"/>
      <c r="CF453" s="132"/>
      <c r="CG453" s="132"/>
      <c r="CH453" s="132"/>
      <c r="CI453" s="132"/>
      <c r="CJ453" s="132"/>
      <c r="CK453" s="132"/>
      <c r="CL453" s="132"/>
      <c r="CM453" s="132"/>
      <c r="CN453" s="132"/>
      <c r="CO453" s="132"/>
      <c r="CP453" s="132"/>
      <c r="CQ453" s="132"/>
      <c r="CR453" s="132"/>
      <c r="CS453" s="132"/>
      <c r="CT453" s="132"/>
    </row>
    <row r="454" spans="17:98"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130"/>
      <c r="AE454" s="130"/>
      <c r="AF454" s="130"/>
      <c r="AG454" s="130"/>
      <c r="AH454" s="130"/>
      <c r="AI454" s="130"/>
      <c r="AJ454" s="130"/>
      <c r="AK454" s="130"/>
      <c r="AL454" s="130"/>
      <c r="AM454" s="130"/>
      <c r="AN454" s="130"/>
      <c r="AO454" s="132"/>
      <c r="AP454" s="132"/>
      <c r="AQ454" s="132"/>
      <c r="AR454" s="132"/>
      <c r="AS454" s="132"/>
      <c r="AT454" s="132"/>
      <c r="AU454" s="132"/>
      <c r="AV454" s="132"/>
      <c r="AW454" s="132"/>
      <c r="AX454" s="132"/>
      <c r="AY454" s="132"/>
      <c r="AZ454" s="132"/>
      <c r="BA454" s="132"/>
      <c r="BB454" s="132"/>
      <c r="BC454" s="132"/>
      <c r="BD454" s="132"/>
      <c r="BE454" s="132"/>
      <c r="BF454" s="132"/>
      <c r="BG454" s="132"/>
      <c r="BH454" s="132"/>
      <c r="BI454" s="132"/>
      <c r="BJ454" s="132"/>
      <c r="BK454" s="132"/>
      <c r="BL454" s="132"/>
      <c r="BM454" s="132"/>
      <c r="BN454" s="132"/>
      <c r="BO454" s="132"/>
      <c r="BP454" s="132"/>
      <c r="BQ454" s="132"/>
      <c r="BR454" s="132"/>
      <c r="BS454" s="132"/>
      <c r="BT454" s="132"/>
      <c r="BU454" s="132"/>
      <c r="BV454" s="132"/>
      <c r="BW454" s="132"/>
      <c r="BX454" s="132"/>
      <c r="BY454" s="132"/>
      <c r="BZ454" s="132"/>
      <c r="CA454" s="132"/>
      <c r="CB454" s="132"/>
      <c r="CC454" s="132"/>
      <c r="CD454" s="132"/>
      <c r="CE454" s="132"/>
      <c r="CF454" s="132"/>
      <c r="CG454" s="132"/>
      <c r="CH454" s="132"/>
      <c r="CI454" s="132"/>
      <c r="CJ454" s="132"/>
      <c r="CK454" s="132"/>
      <c r="CL454" s="132"/>
      <c r="CM454" s="132"/>
      <c r="CN454" s="132"/>
      <c r="CO454" s="132"/>
      <c r="CP454" s="132"/>
      <c r="CQ454" s="132"/>
      <c r="CR454" s="132"/>
      <c r="CS454" s="132"/>
      <c r="CT454" s="132"/>
    </row>
    <row r="455" spans="17:98"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  <c r="AF455" s="130"/>
      <c r="AG455" s="130"/>
      <c r="AH455" s="130"/>
      <c r="AI455" s="130"/>
      <c r="AJ455" s="130"/>
      <c r="AK455" s="130"/>
      <c r="AL455" s="130"/>
      <c r="AM455" s="130"/>
      <c r="AN455" s="130"/>
      <c r="AO455" s="132"/>
      <c r="AP455" s="132"/>
      <c r="AQ455" s="132"/>
      <c r="AR455" s="132"/>
      <c r="AS455" s="132"/>
      <c r="AT455" s="132"/>
      <c r="AU455" s="132"/>
      <c r="AV455" s="132"/>
      <c r="AW455" s="132"/>
      <c r="AX455" s="132"/>
      <c r="AY455" s="132"/>
      <c r="AZ455" s="132"/>
      <c r="BA455" s="132"/>
      <c r="BB455" s="132"/>
      <c r="BC455" s="132"/>
      <c r="BD455" s="132"/>
      <c r="BE455" s="132"/>
      <c r="BF455" s="132"/>
      <c r="BG455" s="132"/>
      <c r="BH455" s="132"/>
      <c r="BI455" s="132"/>
      <c r="BJ455" s="132"/>
      <c r="BK455" s="132"/>
      <c r="BL455" s="132"/>
      <c r="BM455" s="132"/>
      <c r="BN455" s="132"/>
      <c r="BO455" s="132"/>
      <c r="BP455" s="132"/>
      <c r="BQ455" s="132"/>
      <c r="BR455" s="132"/>
      <c r="BS455" s="132"/>
      <c r="BT455" s="132"/>
      <c r="BU455" s="132"/>
      <c r="BV455" s="132"/>
      <c r="BW455" s="132"/>
      <c r="BX455" s="132"/>
      <c r="BY455" s="132"/>
      <c r="BZ455" s="132"/>
      <c r="CA455" s="132"/>
      <c r="CB455" s="132"/>
      <c r="CC455" s="132"/>
      <c r="CD455" s="132"/>
      <c r="CE455" s="132"/>
      <c r="CF455" s="132"/>
      <c r="CG455" s="132"/>
      <c r="CH455" s="132"/>
      <c r="CI455" s="132"/>
      <c r="CJ455" s="132"/>
      <c r="CK455" s="132"/>
      <c r="CL455" s="132"/>
      <c r="CM455" s="132"/>
      <c r="CN455" s="132"/>
      <c r="CO455" s="132"/>
      <c r="CP455" s="132"/>
      <c r="CQ455" s="132"/>
      <c r="CR455" s="132"/>
      <c r="CS455" s="132"/>
      <c r="CT455" s="132"/>
    </row>
    <row r="456" spans="17:98"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  <c r="AF456" s="130"/>
      <c r="AG456" s="130"/>
      <c r="AH456" s="130"/>
      <c r="AI456" s="130"/>
      <c r="AJ456" s="130"/>
      <c r="AK456" s="130"/>
      <c r="AL456" s="130"/>
      <c r="AM456" s="130"/>
      <c r="AN456" s="130"/>
      <c r="AO456" s="132"/>
      <c r="AP456" s="132"/>
      <c r="AQ456" s="132"/>
      <c r="AR456" s="132"/>
      <c r="AS456" s="132"/>
      <c r="AT456" s="132"/>
      <c r="AU456" s="132"/>
      <c r="AV456" s="132"/>
      <c r="AW456" s="132"/>
      <c r="AX456" s="132"/>
      <c r="AY456" s="132"/>
      <c r="AZ456" s="132"/>
      <c r="BA456" s="132"/>
      <c r="BB456" s="132"/>
      <c r="BC456" s="132"/>
      <c r="BD456" s="132"/>
      <c r="BE456" s="132"/>
      <c r="BF456" s="132"/>
      <c r="BG456" s="132"/>
      <c r="BH456" s="132"/>
      <c r="BI456" s="132"/>
      <c r="BJ456" s="132"/>
      <c r="BK456" s="132"/>
      <c r="BL456" s="132"/>
      <c r="BM456" s="132"/>
      <c r="BN456" s="132"/>
      <c r="BO456" s="132"/>
      <c r="BP456" s="132"/>
      <c r="BQ456" s="132"/>
      <c r="BR456" s="132"/>
      <c r="BS456" s="132"/>
      <c r="BT456" s="132"/>
      <c r="BU456" s="132"/>
      <c r="BV456" s="132"/>
      <c r="BW456" s="132"/>
      <c r="BX456" s="132"/>
      <c r="BY456" s="132"/>
      <c r="BZ456" s="132"/>
      <c r="CA456" s="132"/>
      <c r="CB456" s="132"/>
      <c r="CC456" s="132"/>
      <c r="CD456" s="132"/>
      <c r="CE456" s="132"/>
      <c r="CF456" s="132"/>
      <c r="CG456" s="132"/>
      <c r="CH456" s="132"/>
      <c r="CI456" s="132"/>
      <c r="CJ456" s="132"/>
      <c r="CK456" s="132"/>
      <c r="CL456" s="132"/>
      <c r="CM456" s="132"/>
      <c r="CN456" s="132"/>
      <c r="CO456" s="132"/>
      <c r="CP456" s="132"/>
      <c r="CQ456" s="132"/>
      <c r="CR456" s="132"/>
      <c r="CS456" s="132"/>
      <c r="CT456" s="132"/>
    </row>
    <row r="457" spans="17:98"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  <c r="AF457" s="130"/>
      <c r="AG457" s="130"/>
      <c r="AH457" s="130"/>
      <c r="AI457" s="130"/>
      <c r="AJ457" s="130"/>
      <c r="AK457" s="130"/>
      <c r="AL457" s="130"/>
      <c r="AM457" s="130"/>
      <c r="AN457" s="130"/>
      <c r="AO457" s="132"/>
      <c r="AP457" s="132"/>
      <c r="AQ457" s="132"/>
      <c r="AR457" s="132"/>
      <c r="AS457" s="132"/>
      <c r="AT457" s="132"/>
      <c r="AU457" s="132"/>
      <c r="AV457" s="132"/>
      <c r="AW457" s="132"/>
      <c r="AX457" s="132"/>
      <c r="AY457" s="132"/>
      <c r="AZ457" s="132"/>
      <c r="BA457" s="132"/>
      <c r="BB457" s="132"/>
      <c r="BC457" s="132"/>
      <c r="BD457" s="132"/>
      <c r="BE457" s="132"/>
      <c r="BF457" s="132"/>
      <c r="BG457" s="132"/>
      <c r="BH457" s="132"/>
      <c r="BI457" s="132"/>
      <c r="BJ457" s="132"/>
      <c r="BK457" s="132"/>
      <c r="BL457" s="132"/>
      <c r="BM457" s="132"/>
      <c r="BN457" s="132"/>
      <c r="BO457" s="132"/>
      <c r="BP457" s="132"/>
      <c r="BQ457" s="132"/>
      <c r="BR457" s="132"/>
      <c r="BS457" s="132"/>
      <c r="BT457" s="132"/>
      <c r="BU457" s="132"/>
      <c r="BV457" s="132"/>
      <c r="BW457" s="132"/>
      <c r="BX457" s="132"/>
      <c r="BY457" s="132"/>
      <c r="BZ457" s="132"/>
      <c r="CA457" s="132"/>
      <c r="CB457" s="132"/>
      <c r="CC457" s="132"/>
      <c r="CD457" s="132"/>
      <c r="CE457" s="132"/>
      <c r="CF457" s="132"/>
      <c r="CG457" s="132"/>
      <c r="CH457" s="132"/>
      <c r="CI457" s="132"/>
      <c r="CJ457" s="132"/>
      <c r="CK457" s="132"/>
      <c r="CL457" s="132"/>
      <c r="CM457" s="132"/>
      <c r="CN457" s="132"/>
      <c r="CO457" s="132"/>
      <c r="CP457" s="132"/>
      <c r="CQ457" s="132"/>
      <c r="CR457" s="132"/>
      <c r="CS457" s="132"/>
      <c r="CT457" s="132"/>
    </row>
    <row r="458" spans="17:98"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  <c r="AF458" s="130"/>
      <c r="AG458" s="130"/>
      <c r="AH458" s="130"/>
      <c r="AI458" s="130"/>
      <c r="AJ458" s="130"/>
      <c r="AK458" s="130"/>
      <c r="AL458" s="130"/>
      <c r="AM458" s="130"/>
      <c r="AN458" s="130"/>
      <c r="AO458" s="132"/>
      <c r="AP458" s="132"/>
      <c r="AQ458" s="132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  <c r="BB458" s="132"/>
      <c r="BC458" s="132"/>
      <c r="BD458" s="132"/>
      <c r="BE458" s="132"/>
      <c r="BF458" s="132"/>
      <c r="BG458" s="132"/>
      <c r="BH458" s="132"/>
      <c r="BI458" s="132"/>
      <c r="BJ458" s="132"/>
      <c r="BK458" s="132"/>
      <c r="BL458" s="132"/>
      <c r="BM458" s="132"/>
      <c r="BN458" s="132"/>
      <c r="BO458" s="132"/>
      <c r="BP458" s="132"/>
      <c r="BQ458" s="132"/>
      <c r="BR458" s="132"/>
      <c r="BS458" s="132"/>
      <c r="BT458" s="132"/>
      <c r="BU458" s="132"/>
      <c r="BV458" s="132"/>
      <c r="BW458" s="132"/>
      <c r="BX458" s="132"/>
      <c r="BY458" s="132"/>
      <c r="BZ458" s="132"/>
      <c r="CA458" s="132"/>
      <c r="CB458" s="132"/>
      <c r="CC458" s="132"/>
      <c r="CD458" s="132"/>
      <c r="CE458" s="132"/>
      <c r="CF458" s="132"/>
      <c r="CG458" s="132"/>
      <c r="CH458" s="132"/>
      <c r="CI458" s="132"/>
      <c r="CJ458" s="132"/>
      <c r="CK458" s="132"/>
      <c r="CL458" s="132"/>
      <c r="CM458" s="132"/>
      <c r="CN458" s="132"/>
      <c r="CO458" s="132"/>
      <c r="CP458" s="132"/>
      <c r="CQ458" s="132"/>
      <c r="CR458" s="132"/>
      <c r="CS458" s="132"/>
      <c r="CT458" s="132"/>
    </row>
    <row r="459" spans="17:98"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  <c r="AF459" s="130"/>
      <c r="AG459" s="130"/>
      <c r="AH459" s="130"/>
      <c r="AI459" s="130"/>
      <c r="AJ459" s="130"/>
      <c r="AK459" s="130"/>
      <c r="AL459" s="130"/>
      <c r="AM459" s="130"/>
      <c r="AN459" s="130"/>
      <c r="AO459" s="132"/>
      <c r="AP459" s="132"/>
      <c r="AQ459" s="132"/>
      <c r="AR459" s="132"/>
      <c r="AS459" s="132"/>
      <c r="AT459" s="132"/>
      <c r="AU459" s="132"/>
      <c r="AV459" s="132"/>
      <c r="AW459" s="132"/>
      <c r="AX459" s="132"/>
      <c r="AY459" s="132"/>
      <c r="AZ459" s="132"/>
      <c r="BA459" s="132"/>
      <c r="BB459" s="132"/>
      <c r="BC459" s="132"/>
      <c r="BD459" s="132"/>
      <c r="BE459" s="132"/>
      <c r="BF459" s="132"/>
      <c r="BG459" s="132"/>
      <c r="BH459" s="132"/>
      <c r="BI459" s="132"/>
      <c r="BJ459" s="132"/>
      <c r="BK459" s="132"/>
      <c r="BL459" s="132"/>
      <c r="BM459" s="132"/>
      <c r="BN459" s="132"/>
      <c r="BO459" s="132"/>
      <c r="BP459" s="132"/>
      <c r="BQ459" s="132"/>
      <c r="BR459" s="132"/>
      <c r="BS459" s="132"/>
      <c r="BT459" s="132"/>
      <c r="BU459" s="132"/>
      <c r="BV459" s="132"/>
      <c r="BW459" s="132"/>
      <c r="BX459" s="132"/>
      <c r="BY459" s="132"/>
      <c r="BZ459" s="132"/>
      <c r="CA459" s="132"/>
      <c r="CB459" s="132"/>
      <c r="CC459" s="132"/>
      <c r="CD459" s="132"/>
      <c r="CE459" s="132"/>
      <c r="CF459" s="132"/>
      <c r="CG459" s="132"/>
      <c r="CH459" s="132"/>
      <c r="CI459" s="132"/>
      <c r="CJ459" s="132"/>
      <c r="CK459" s="132"/>
      <c r="CL459" s="132"/>
      <c r="CM459" s="132"/>
      <c r="CN459" s="132"/>
      <c r="CO459" s="132"/>
      <c r="CP459" s="132"/>
      <c r="CQ459" s="132"/>
      <c r="CR459" s="132"/>
      <c r="CS459" s="132"/>
      <c r="CT459" s="132"/>
    </row>
    <row r="460" spans="17:98"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  <c r="AF460" s="130"/>
      <c r="AG460" s="130"/>
      <c r="AH460" s="130"/>
      <c r="AI460" s="130"/>
      <c r="AJ460" s="130"/>
      <c r="AK460" s="130"/>
      <c r="AL460" s="130"/>
      <c r="AM460" s="130"/>
      <c r="AN460" s="130"/>
      <c r="AO460" s="132"/>
      <c r="AP460" s="132"/>
      <c r="AQ460" s="132"/>
      <c r="AR460" s="132"/>
      <c r="AS460" s="132"/>
      <c r="AT460" s="132"/>
      <c r="AU460" s="132"/>
      <c r="AV460" s="132"/>
      <c r="AW460" s="132"/>
      <c r="AX460" s="132"/>
      <c r="AY460" s="132"/>
      <c r="AZ460" s="132"/>
      <c r="BA460" s="132"/>
      <c r="BB460" s="132"/>
      <c r="BC460" s="132"/>
      <c r="BD460" s="132"/>
      <c r="BE460" s="132"/>
      <c r="BF460" s="132"/>
      <c r="BG460" s="132"/>
      <c r="BH460" s="132"/>
      <c r="BI460" s="132"/>
      <c r="BJ460" s="132"/>
      <c r="BK460" s="132"/>
      <c r="BL460" s="132"/>
      <c r="BM460" s="132"/>
      <c r="BN460" s="132"/>
      <c r="BO460" s="132"/>
      <c r="BP460" s="132"/>
      <c r="BQ460" s="132"/>
      <c r="BR460" s="132"/>
      <c r="BS460" s="132"/>
      <c r="BT460" s="132"/>
      <c r="BU460" s="132"/>
      <c r="BV460" s="132"/>
      <c r="BW460" s="132"/>
      <c r="BX460" s="132"/>
      <c r="BY460" s="132"/>
      <c r="BZ460" s="132"/>
      <c r="CA460" s="132"/>
      <c r="CB460" s="132"/>
      <c r="CC460" s="132"/>
      <c r="CD460" s="132"/>
      <c r="CE460" s="132"/>
      <c r="CF460" s="132"/>
      <c r="CG460" s="132"/>
      <c r="CH460" s="132"/>
      <c r="CI460" s="132"/>
      <c r="CJ460" s="132"/>
      <c r="CK460" s="132"/>
      <c r="CL460" s="132"/>
      <c r="CM460" s="132"/>
      <c r="CN460" s="132"/>
      <c r="CO460" s="132"/>
      <c r="CP460" s="132"/>
      <c r="CQ460" s="132"/>
      <c r="CR460" s="132"/>
      <c r="CS460" s="132"/>
      <c r="CT460" s="132"/>
    </row>
    <row r="461" spans="17:98"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  <c r="AF461" s="130"/>
      <c r="AG461" s="130"/>
      <c r="AH461" s="130"/>
      <c r="AI461" s="130"/>
      <c r="AJ461" s="130"/>
      <c r="AK461" s="130"/>
      <c r="AL461" s="130"/>
      <c r="AM461" s="130"/>
      <c r="AN461" s="130"/>
      <c r="AO461" s="132"/>
      <c r="AP461" s="132"/>
      <c r="AQ461" s="132"/>
      <c r="AR461" s="132"/>
      <c r="AS461" s="132"/>
      <c r="AT461" s="132"/>
      <c r="AU461" s="132"/>
      <c r="AV461" s="132"/>
      <c r="AW461" s="132"/>
      <c r="AX461" s="132"/>
      <c r="AY461" s="132"/>
      <c r="AZ461" s="132"/>
      <c r="BA461" s="132"/>
      <c r="BB461" s="132"/>
      <c r="BC461" s="132"/>
      <c r="BD461" s="132"/>
      <c r="BE461" s="132"/>
      <c r="BF461" s="132"/>
      <c r="BG461" s="132"/>
      <c r="BH461" s="132"/>
      <c r="BI461" s="132"/>
      <c r="BJ461" s="132"/>
      <c r="BK461" s="132"/>
      <c r="BL461" s="132"/>
      <c r="BM461" s="132"/>
      <c r="BN461" s="132"/>
      <c r="BO461" s="132"/>
      <c r="BP461" s="132"/>
      <c r="BQ461" s="132"/>
      <c r="BR461" s="132"/>
      <c r="BS461" s="132"/>
      <c r="BT461" s="132"/>
      <c r="BU461" s="132"/>
      <c r="BV461" s="132"/>
      <c r="BW461" s="132"/>
      <c r="BX461" s="132"/>
      <c r="BY461" s="132"/>
      <c r="BZ461" s="132"/>
      <c r="CA461" s="132"/>
      <c r="CB461" s="132"/>
      <c r="CC461" s="132"/>
      <c r="CD461" s="132"/>
      <c r="CE461" s="132"/>
      <c r="CF461" s="132"/>
      <c r="CG461" s="132"/>
      <c r="CH461" s="132"/>
      <c r="CI461" s="132"/>
      <c r="CJ461" s="132"/>
      <c r="CK461" s="132"/>
      <c r="CL461" s="132"/>
      <c r="CM461" s="132"/>
      <c r="CN461" s="132"/>
      <c r="CO461" s="132"/>
      <c r="CP461" s="132"/>
      <c r="CQ461" s="132"/>
      <c r="CR461" s="132"/>
      <c r="CS461" s="132"/>
      <c r="CT461" s="132"/>
    </row>
    <row r="462" spans="17:98"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  <c r="AF462" s="130"/>
      <c r="AG462" s="130"/>
      <c r="AH462" s="130"/>
      <c r="AI462" s="130"/>
      <c r="AJ462" s="130"/>
      <c r="AK462" s="130"/>
      <c r="AL462" s="130"/>
      <c r="AM462" s="130"/>
      <c r="AN462" s="130"/>
      <c r="AO462" s="132"/>
      <c r="AP462" s="132"/>
      <c r="AQ462" s="132"/>
      <c r="AR462" s="132"/>
      <c r="AS462" s="132"/>
      <c r="AT462" s="132"/>
      <c r="AU462" s="132"/>
      <c r="AV462" s="132"/>
      <c r="AW462" s="132"/>
      <c r="AX462" s="132"/>
      <c r="AY462" s="132"/>
      <c r="AZ462" s="132"/>
      <c r="BA462" s="132"/>
      <c r="BB462" s="132"/>
      <c r="BC462" s="132"/>
      <c r="BD462" s="132"/>
      <c r="BE462" s="132"/>
      <c r="BF462" s="132"/>
      <c r="BG462" s="132"/>
      <c r="BH462" s="132"/>
      <c r="BI462" s="132"/>
      <c r="BJ462" s="132"/>
      <c r="BK462" s="132"/>
      <c r="BL462" s="132"/>
      <c r="BM462" s="132"/>
      <c r="BN462" s="132"/>
      <c r="BO462" s="132"/>
      <c r="BP462" s="132"/>
      <c r="BQ462" s="132"/>
      <c r="BR462" s="132"/>
      <c r="BS462" s="132"/>
      <c r="BT462" s="132"/>
      <c r="BU462" s="132"/>
      <c r="BV462" s="132"/>
      <c r="BW462" s="132"/>
      <c r="BX462" s="132"/>
      <c r="BY462" s="132"/>
      <c r="BZ462" s="132"/>
      <c r="CA462" s="132"/>
      <c r="CB462" s="132"/>
      <c r="CC462" s="132"/>
      <c r="CD462" s="132"/>
      <c r="CE462" s="132"/>
      <c r="CF462" s="132"/>
      <c r="CG462" s="132"/>
      <c r="CH462" s="132"/>
      <c r="CI462" s="132"/>
      <c r="CJ462" s="132"/>
      <c r="CK462" s="132"/>
      <c r="CL462" s="132"/>
      <c r="CM462" s="132"/>
      <c r="CN462" s="132"/>
      <c r="CO462" s="132"/>
      <c r="CP462" s="132"/>
      <c r="CQ462" s="132"/>
      <c r="CR462" s="132"/>
      <c r="CS462" s="132"/>
      <c r="CT462" s="132"/>
    </row>
    <row r="463" spans="17:98"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  <c r="AF463" s="130"/>
      <c r="AG463" s="130"/>
      <c r="AH463" s="130"/>
      <c r="AI463" s="130"/>
      <c r="AJ463" s="130"/>
      <c r="AK463" s="130"/>
      <c r="AL463" s="130"/>
      <c r="AM463" s="130"/>
      <c r="AN463" s="130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132"/>
      <c r="BA463" s="132"/>
      <c r="BB463" s="132"/>
      <c r="BC463" s="132"/>
      <c r="BD463" s="132"/>
      <c r="BE463" s="132"/>
      <c r="BF463" s="132"/>
      <c r="BG463" s="132"/>
      <c r="BH463" s="132"/>
      <c r="BI463" s="132"/>
      <c r="BJ463" s="132"/>
      <c r="BK463" s="132"/>
      <c r="BL463" s="132"/>
      <c r="BM463" s="132"/>
      <c r="BN463" s="132"/>
      <c r="BO463" s="132"/>
      <c r="BP463" s="132"/>
      <c r="BQ463" s="132"/>
      <c r="BR463" s="132"/>
      <c r="BS463" s="132"/>
      <c r="BT463" s="132"/>
      <c r="BU463" s="132"/>
      <c r="BV463" s="132"/>
      <c r="BW463" s="132"/>
      <c r="BX463" s="132"/>
      <c r="BY463" s="132"/>
      <c r="BZ463" s="132"/>
      <c r="CA463" s="132"/>
      <c r="CB463" s="132"/>
      <c r="CC463" s="132"/>
      <c r="CD463" s="132"/>
      <c r="CE463" s="132"/>
      <c r="CF463" s="132"/>
      <c r="CG463" s="132"/>
      <c r="CH463" s="132"/>
      <c r="CI463" s="132"/>
      <c r="CJ463" s="132"/>
      <c r="CK463" s="132"/>
      <c r="CL463" s="132"/>
      <c r="CM463" s="132"/>
      <c r="CN463" s="132"/>
      <c r="CO463" s="132"/>
      <c r="CP463" s="132"/>
      <c r="CQ463" s="132"/>
      <c r="CR463" s="132"/>
      <c r="CS463" s="132"/>
      <c r="CT463" s="132"/>
    </row>
    <row r="464" spans="17:98"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  <c r="AF464" s="130"/>
      <c r="AG464" s="130"/>
      <c r="AH464" s="130"/>
      <c r="AI464" s="130"/>
      <c r="AJ464" s="130"/>
      <c r="AK464" s="130"/>
      <c r="AL464" s="130"/>
      <c r="AM464" s="130"/>
      <c r="AN464" s="130"/>
      <c r="AO464" s="132"/>
      <c r="AP464" s="132"/>
      <c r="AQ464" s="132"/>
      <c r="AR464" s="132"/>
      <c r="AS464" s="132"/>
      <c r="AT464" s="132"/>
      <c r="AU464" s="132"/>
      <c r="AV464" s="132"/>
      <c r="AW464" s="132"/>
      <c r="AX464" s="132"/>
      <c r="AY464" s="132"/>
      <c r="AZ464" s="132"/>
      <c r="BA464" s="132"/>
      <c r="BB464" s="132"/>
      <c r="BC464" s="132"/>
      <c r="BD464" s="132"/>
      <c r="BE464" s="132"/>
      <c r="BF464" s="132"/>
      <c r="BG464" s="132"/>
      <c r="BH464" s="132"/>
      <c r="BI464" s="132"/>
      <c r="BJ464" s="132"/>
      <c r="BK464" s="132"/>
      <c r="BL464" s="132"/>
      <c r="BM464" s="132"/>
      <c r="BN464" s="132"/>
      <c r="BO464" s="132"/>
      <c r="BP464" s="132"/>
      <c r="BQ464" s="132"/>
      <c r="BR464" s="132"/>
      <c r="BS464" s="132"/>
      <c r="BT464" s="132"/>
      <c r="BU464" s="132"/>
      <c r="BV464" s="132"/>
      <c r="BW464" s="132"/>
      <c r="BX464" s="132"/>
      <c r="BY464" s="132"/>
      <c r="BZ464" s="132"/>
      <c r="CA464" s="132"/>
      <c r="CB464" s="132"/>
      <c r="CC464" s="132"/>
      <c r="CD464" s="132"/>
      <c r="CE464" s="132"/>
      <c r="CF464" s="132"/>
      <c r="CG464" s="132"/>
      <c r="CH464" s="132"/>
      <c r="CI464" s="132"/>
      <c r="CJ464" s="132"/>
      <c r="CK464" s="132"/>
      <c r="CL464" s="132"/>
      <c r="CM464" s="132"/>
      <c r="CN464" s="132"/>
      <c r="CO464" s="132"/>
      <c r="CP464" s="132"/>
      <c r="CQ464" s="132"/>
      <c r="CR464" s="132"/>
      <c r="CS464" s="132"/>
      <c r="CT464" s="132"/>
    </row>
    <row r="465" spans="17:98"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  <c r="AH465" s="130"/>
      <c r="AI465" s="130"/>
      <c r="AJ465" s="130"/>
      <c r="AK465" s="130"/>
      <c r="AL465" s="130"/>
      <c r="AM465" s="130"/>
      <c r="AN465" s="130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132"/>
      <c r="BA465" s="132"/>
      <c r="BB465" s="132"/>
      <c r="BC465" s="132"/>
      <c r="BD465" s="132"/>
      <c r="BE465" s="132"/>
      <c r="BF465" s="132"/>
      <c r="BG465" s="132"/>
      <c r="BH465" s="132"/>
      <c r="BI465" s="132"/>
      <c r="BJ465" s="132"/>
      <c r="BK465" s="132"/>
      <c r="BL465" s="132"/>
      <c r="BM465" s="132"/>
      <c r="BN465" s="132"/>
      <c r="BO465" s="132"/>
      <c r="BP465" s="132"/>
      <c r="BQ465" s="132"/>
      <c r="BR465" s="132"/>
      <c r="BS465" s="132"/>
      <c r="BT465" s="132"/>
      <c r="BU465" s="132"/>
      <c r="BV465" s="132"/>
      <c r="BW465" s="132"/>
      <c r="BX465" s="132"/>
      <c r="BY465" s="132"/>
      <c r="BZ465" s="132"/>
      <c r="CA465" s="132"/>
      <c r="CB465" s="132"/>
      <c r="CC465" s="132"/>
      <c r="CD465" s="132"/>
      <c r="CE465" s="132"/>
      <c r="CF465" s="132"/>
      <c r="CG465" s="132"/>
      <c r="CH465" s="132"/>
      <c r="CI465" s="132"/>
      <c r="CJ465" s="132"/>
      <c r="CK465" s="132"/>
      <c r="CL465" s="132"/>
      <c r="CM465" s="132"/>
      <c r="CN465" s="132"/>
      <c r="CO465" s="132"/>
      <c r="CP465" s="132"/>
      <c r="CQ465" s="132"/>
      <c r="CR465" s="132"/>
      <c r="CS465" s="132"/>
      <c r="CT465" s="132"/>
    </row>
    <row r="466" spans="17:98"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  <c r="AH466" s="130"/>
      <c r="AI466" s="130"/>
      <c r="AJ466" s="130"/>
      <c r="AK466" s="130"/>
      <c r="AL466" s="130"/>
      <c r="AM466" s="130"/>
      <c r="AN466" s="130"/>
      <c r="AO466" s="132"/>
      <c r="AP466" s="132"/>
      <c r="AQ466" s="132"/>
      <c r="AR466" s="132"/>
      <c r="AS466" s="132"/>
      <c r="AT466" s="132"/>
      <c r="AU466" s="132"/>
      <c r="AV466" s="132"/>
      <c r="AW466" s="132"/>
      <c r="AX466" s="132"/>
      <c r="AY466" s="132"/>
      <c r="AZ466" s="132"/>
      <c r="BA466" s="132"/>
      <c r="BB466" s="132"/>
      <c r="BC466" s="132"/>
      <c r="BD466" s="132"/>
      <c r="BE466" s="132"/>
      <c r="BF466" s="132"/>
      <c r="BG466" s="132"/>
      <c r="BH466" s="132"/>
      <c r="BI466" s="132"/>
      <c r="BJ466" s="132"/>
      <c r="BK466" s="132"/>
      <c r="BL466" s="132"/>
      <c r="BM466" s="132"/>
      <c r="BN466" s="132"/>
      <c r="BO466" s="132"/>
      <c r="BP466" s="132"/>
      <c r="BQ466" s="132"/>
      <c r="BR466" s="132"/>
      <c r="BS466" s="132"/>
      <c r="BT466" s="132"/>
      <c r="BU466" s="132"/>
      <c r="BV466" s="132"/>
      <c r="BW466" s="132"/>
      <c r="BX466" s="132"/>
      <c r="BY466" s="132"/>
      <c r="BZ466" s="132"/>
      <c r="CA466" s="132"/>
      <c r="CB466" s="132"/>
      <c r="CC466" s="132"/>
      <c r="CD466" s="132"/>
      <c r="CE466" s="132"/>
      <c r="CF466" s="132"/>
      <c r="CG466" s="132"/>
      <c r="CH466" s="132"/>
      <c r="CI466" s="132"/>
      <c r="CJ466" s="132"/>
      <c r="CK466" s="132"/>
      <c r="CL466" s="132"/>
      <c r="CM466" s="132"/>
      <c r="CN466" s="132"/>
      <c r="CO466" s="132"/>
      <c r="CP466" s="132"/>
      <c r="CQ466" s="132"/>
      <c r="CR466" s="132"/>
      <c r="CS466" s="132"/>
      <c r="CT466" s="132"/>
    </row>
    <row r="467" spans="17:98"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  <c r="AF467" s="130"/>
      <c r="AG467" s="130"/>
      <c r="AH467" s="130"/>
      <c r="AI467" s="130"/>
      <c r="AJ467" s="130"/>
      <c r="AK467" s="130"/>
      <c r="AL467" s="130"/>
      <c r="AM467" s="130"/>
      <c r="AN467" s="130"/>
      <c r="AO467" s="132"/>
      <c r="AP467" s="132"/>
      <c r="AQ467" s="132"/>
      <c r="AR467" s="132"/>
      <c r="AS467" s="132"/>
      <c r="AT467" s="132"/>
      <c r="AU467" s="132"/>
      <c r="AV467" s="132"/>
      <c r="AW467" s="132"/>
      <c r="AX467" s="132"/>
      <c r="AY467" s="132"/>
      <c r="AZ467" s="132"/>
      <c r="BA467" s="132"/>
      <c r="BB467" s="132"/>
      <c r="BC467" s="132"/>
      <c r="BD467" s="132"/>
      <c r="BE467" s="132"/>
      <c r="BF467" s="132"/>
      <c r="BG467" s="132"/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32"/>
      <c r="BV467" s="132"/>
      <c r="BW467" s="132"/>
      <c r="BX467" s="132"/>
      <c r="BY467" s="132"/>
      <c r="BZ467" s="132"/>
      <c r="CA467" s="132"/>
      <c r="CB467" s="132"/>
      <c r="CC467" s="132"/>
      <c r="CD467" s="132"/>
      <c r="CE467" s="132"/>
      <c r="CF467" s="132"/>
      <c r="CG467" s="132"/>
      <c r="CH467" s="132"/>
      <c r="CI467" s="132"/>
      <c r="CJ467" s="132"/>
      <c r="CK467" s="132"/>
      <c r="CL467" s="132"/>
      <c r="CM467" s="132"/>
      <c r="CN467" s="132"/>
      <c r="CO467" s="132"/>
      <c r="CP467" s="132"/>
      <c r="CQ467" s="132"/>
      <c r="CR467" s="132"/>
      <c r="CS467" s="132"/>
      <c r="CT467" s="132"/>
    </row>
    <row r="468" spans="17:98"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  <c r="AF468" s="130"/>
      <c r="AG468" s="130"/>
      <c r="AH468" s="130"/>
      <c r="AI468" s="130"/>
      <c r="AJ468" s="130"/>
      <c r="AK468" s="130"/>
      <c r="AL468" s="130"/>
      <c r="AM468" s="130"/>
      <c r="AN468" s="130"/>
      <c r="AO468" s="132"/>
      <c r="AP468" s="132"/>
      <c r="AQ468" s="132"/>
      <c r="AR468" s="132"/>
      <c r="AS468" s="132"/>
      <c r="AT468" s="132"/>
      <c r="AU468" s="132"/>
      <c r="AV468" s="132"/>
      <c r="AW468" s="132"/>
      <c r="AX468" s="132"/>
      <c r="AY468" s="132"/>
      <c r="AZ468" s="132"/>
      <c r="BA468" s="132"/>
      <c r="BB468" s="132"/>
      <c r="BC468" s="132"/>
      <c r="BD468" s="132"/>
      <c r="BE468" s="132"/>
      <c r="BF468" s="132"/>
      <c r="BG468" s="132"/>
      <c r="BH468" s="132"/>
      <c r="BI468" s="132"/>
      <c r="BJ468" s="132"/>
      <c r="BK468" s="132"/>
      <c r="BL468" s="132"/>
      <c r="BM468" s="132"/>
      <c r="BN468" s="132"/>
      <c r="BO468" s="132"/>
      <c r="BP468" s="132"/>
      <c r="BQ468" s="132"/>
      <c r="BR468" s="132"/>
      <c r="BS468" s="132"/>
      <c r="BT468" s="132"/>
      <c r="BU468" s="132"/>
      <c r="BV468" s="132"/>
      <c r="BW468" s="132"/>
      <c r="BX468" s="132"/>
      <c r="BY468" s="132"/>
      <c r="BZ468" s="132"/>
      <c r="CA468" s="132"/>
      <c r="CB468" s="132"/>
      <c r="CC468" s="132"/>
      <c r="CD468" s="132"/>
      <c r="CE468" s="132"/>
      <c r="CF468" s="132"/>
      <c r="CG468" s="132"/>
      <c r="CH468" s="132"/>
      <c r="CI468" s="132"/>
      <c r="CJ468" s="132"/>
      <c r="CK468" s="132"/>
      <c r="CL468" s="132"/>
      <c r="CM468" s="132"/>
      <c r="CN468" s="132"/>
      <c r="CO468" s="132"/>
      <c r="CP468" s="132"/>
      <c r="CQ468" s="132"/>
      <c r="CR468" s="132"/>
      <c r="CS468" s="132"/>
      <c r="CT468" s="132"/>
    </row>
    <row r="469" spans="17:98"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  <c r="AF469" s="130"/>
      <c r="AG469" s="130"/>
      <c r="AH469" s="130"/>
      <c r="AI469" s="130"/>
      <c r="AJ469" s="130"/>
      <c r="AK469" s="130"/>
      <c r="AL469" s="130"/>
      <c r="AM469" s="130"/>
      <c r="AN469" s="130"/>
      <c r="AO469" s="132"/>
      <c r="AP469" s="132"/>
      <c r="AQ469" s="132"/>
      <c r="AR469" s="132"/>
      <c r="AS469" s="132"/>
      <c r="AT469" s="132"/>
      <c r="AU469" s="132"/>
      <c r="AV469" s="132"/>
      <c r="AW469" s="132"/>
      <c r="AX469" s="132"/>
      <c r="AY469" s="132"/>
      <c r="AZ469" s="132"/>
      <c r="BA469" s="132"/>
      <c r="BB469" s="132"/>
      <c r="BC469" s="132"/>
      <c r="BD469" s="132"/>
      <c r="BE469" s="132"/>
      <c r="BF469" s="132"/>
      <c r="BG469" s="132"/>
      <c r="BH469" s="132"/>
      <c r="BI469" s="132"/>
      <c r="BJ469" s="132"/>
      <c r="BK469" s="132"/>
      <c r="BL469" s="132"/>
      <c r="BM469" s="132"/>
      <c r="BN469" s="132"/>
      <c r="BO469" s="132"/>
      <c r="BP469" s="132"/>
      <c r="BQ469" s="132"/>
      <c r="BR469" s="132"/>
      <c r="BS469" s="132"/>
      <c r="BT469" s="132"/>
      <c r="BU469" s="132"/>
      <c r="BV469" s="132"/>
      <c r="BW469" s="132"/>
      <c r="BX469" s="132"/>
      <c r="BY469" s="132"/>
      <c r="BZ469" s="132"/>
      <c r="CA469" s="132"/>
      <c r="CB469" s="132"/>
      <c r="CC469" s="132"/>
      <c r="CD469" s="132"/>
      <c r="CE469" s="132"/>
      <c r="CF469" s="132"/>
      <c r="CG469" s="132"/>
      <c r="CH469" s="132"/>
      <c r="CI469" s="132"/>
      <c r="CJ469" s="132"/>
      <c r="CK469" s="132"/>
      <c r="CL469" s="132"/>
      <c r="CM469" s="132"/>
      <c r="CN469" s="132"/>
      <c r="CO469" s="132"/>
      <c r="CP469" s="132"/>
      <c r="CQ469" s="132"/>
      <c r="CR469" s="132"/>
      <c r="CS469" s="132"/>
      <c r="CT469" s="132"/>
    </row>
    <row r="470" spans="17:98"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  <c r="AF470" s="130"/>
      <c r="AG470" s="130"/>
      <c r="AH470" s="130"/>
      <c r="AI470" s="130"/>
      <c r="AJ470" s="130"/>
      <c r="AK470" s="130"/>
      <c r="AL470" s="130"/>
      <c r="AM470" s="130"/>
      <c r="AN470" s="130"/>
      <c r="AO470" s="132"/>
      <c r="AP470" s="132"/>
      <c r="AQ470" s="132"/>
      <c r="AR470" s="132"/>
      <c r="AS470" s="132"/>
      <c r="AT470" s="132"/>
      <c r="AU470" s="132"/>
      <c r="AV470" s="132"/>
      <c r="AW470" s="132"/>
      <c r="AX470" s="132"/>
      <c r="AY470" s="132"/>
      <c r="AZ470" s="132"/>
      <c r="BA470" s="132"/>
      <c r="BB470" s="132"/>
      <c r="BC470" s="132"/>
      <c r="BD470" s="132"/>
      <c r="BE470" s="132"/>
      <c r="BF470" s="132"/>
      <c r="BG470" s="132"/>
      <c r="BH470" s="132"/>
      <c r="BI470" s="132"/>
      <c r="BJ470" s="132"/>
      <c r="BK470" s="132"/>
      <c r="BL470" s="132"/>
      <c r="BM470" s="132"/>
      <c r="BN470" s="132"/>
      <c r="BO470" s="132"/>
      <c r="BP470" s="132"/>
      <c r="BQ470" s="132"/>
      <c r="BR470" s="132"/>
      <c r="BS470" s="132"/>
      <c r="BT470" s="132"/>
      <c r="BU470" s="132"/>
      <c r="BV470" s="132"/>
      <c r="BW470" s="132"/>
      <c r="BX470" s="132"/>
      <c r="BY470" s="132"/>
      <c r="BZ470" s="132"/>
      <c r="CA470" s="132"/>
      <c r="CB470" s="132"/>
      <c r="CC470" s="132"/>
      <c r="CD470" s="132"/>
      <c r="CE470" s="132"/>
      <c r="CF470" s="132"/>
      <c r="CG470" s="132"/>
      <c r="CH470" s="132"/>
      <c r="CI470" s="132"/>
      <c r="CJ470" s="132"/>
      <c r="CK470" s="132"/>
      <c r="CL470" s="132"/>
      <c r="CM470" s="132"/>
      <c r="CN470" s="132"/>
      <c r="CO470" s="132"/>
      <c r="CP470" s="132"/>
      <c r="CQ470" s="132"/>
      <c r="CR470" s="132"/>
      <c r="CS470" s="132"/>
      <c r="CT470" s="132"/>
    </row>
    <row r="471" spans="17:98"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  <c r="AF471" s="130"/>
      <c r="AG471" s="130"/>
      <c r="AH471" s="130"/>
      <c r="AI471" s="130"/>
      <c r="AJ471" s="130"/>
      <c r="AK471" s="130"/>
      <c r="AL471" s="130"/>
      <c r="AM471" s="130"/>
      <c r="AN471" s="130"/>
      <c r="AO471" s="132"/>
      <c r="AP471" s="132"/>
      <c r="AQ471" s="132"/>
      <c r="AR471" s="132"/>
      <c r="AS471" s="132"/>
      <c r="AT471" s="132"/>
      <c r="AU471" s="132"/>
      <c r="AV471" s="132"/>
      <c r="AW471" s="132"/>
      <c r="AX471" s="132"/>
      <c r="AY471" s="132"/>
      <c r="AZ471" s="132"/>
      <c r="BA471" s="132"/>
      <c r="BB471" s="132"/>
      <c r="BC471" s="132"/>
      <c r="BD471" s="132"/>
      <c r="BE471" s="132"/>
      <c r="BF471" s="132"/>
      <c r="BG471" s="132"/>
      <c r="BH471" s="132"/>
      <c r="BI471" s="132"/>
      <c r="BJ471" s="132"/>
      <c r="BK471" s="132"/>
      <c r="BL471" s="132"/>
      <c r="BM471" s="132"/>
      <c r="BN471" s="132"/>
      <c r="BO471" s="132"/>
      <c r="BP471" s="132"/>
      <c r="BQ471" s="132"/>
      <c r="BR471" s="132"/>
      <c r="BS471" s="132"/>
      <c r="BT471" s="132"/>
      <c r="BU471" s="132"/>
      <c r="BV471" s="132"/>
      <c r="BW471" s="132"/>
      <c r="BX471" s="132"/>
      <c r="BY471" s="132"/>
      <c r="BZ471" s="132"/>
      <c r="CA471" s="132"/>
      <c r="CB471" s="132"/>
      <c r="CC471" s="132"/>
      <c r="CD471" s="132"/>
      <c r="CE471" s="132"/>
      <c r="CF471" s="132"/>
      <c r="CG471" s="132"/>
      <c r="CH471" s="132"/>
      <c r="CI471" s="132"/>
      <c r="CJ471" s="132"/>
      <c r="CK471" s="132"/>
      <c r="CL471" s="132"/>
      <c r="CM471" s="132"/>
      <c r="CN471" s="132"/>
      <c r="CO471" s="132"/>
      <c r="CP471" s="132"/>
      <c r="CQ471" s="132"/>
      <c r="CR471" s="132"/>
      <c r="CS471" s="132"/>
      <c r="CT471" s="132"/>
    </row>
    <row r="472" spans="17:98"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  <c r="AF472" s="130"/>
      <c r="AG472" s="130"/>
      <c r="AH472" s="130"/>
      <c r="AI472" s="130"/>
      <c r="AJ472" s="130"/>
      <c r="AK472" s="130"/>
      <c r="AL472" s="130"/>
      <c r="AM472" s="130"/>
      <c r="AN472" s="130"/>
      <c r="AO472" s="132"/>
      <c r="AP472" s="132"/>
      <c r="AQ472" s="132"/>
      <c r="AR472" s="132"/>
      <c r="AS472" s="132"/>
      <c r="AT472" s="132"/>
      <c r="AU472" s="132"/>
      <c r="AV472" s="132"/>
      <c r="AW472" s="132"/>
      <c r="AX472" s="132"/>
      <c r="AY472" s="132"/>
      <c r="AZ472" s="132"/>
      <c r="BA472" s="132"/>
      <c r="BB472" s="132"/>
      <c r="BC472" s="132"/>
      <c r="BD472" s="132"/>
      <c r="BE472" s="132"/>
      <c r="BF472" s="132"/>
      <c r="BG472" s="132"/>
      <c r="BH472" s="132"/>
      <c r="BI472" s="132"/>
      <c r="BJ472" s="132"/>
      <c r="BK472" s="132"/>
      <c r="BL472" s="132"/>
      <c r="BM472" s="132"/>
      <c r="BN472" s="132"/>
      <c r="BO472" s="132"/>
      <c r="BP472" s="132"/>
      <c r="BQ472" s="132"/>
      <c r="BR472" s="132"/>
      <c r="BS472" s="132"/>
      <c r="BT472" s="132"/>
      <c r="BU472" s="132"/>
      <c r="BV472" s="132"/>
      <c r="BW472" s="132"/>
      <c r="BX472" s="132"/>
      <c r="BY472" s="132"/>
      <c r="BZ472" s="132"/>
      <c r="CA472" s="132"/>
      <c r="CB472" s="132"/>
      <c r="CC472" s="132"/>
      <c r="CD472" s="132"/>
      <c r="CE472" s="132"/>
      <c r="CF472" s="132"/>
      <c r="CG472" s="132"/>
      <c r="CH472" s="132"/>
      <c r="CI472" s="132"/>
      <c r="CJ472" s="132"/>
      <c r="CK472" s="132"/>
      <c r="CL472" s="132"/>
      <c r="CM472" s="132"/>
      <c r="CN472" s="132"/>
      <c r="CO472" s="132"/>
      <c r="CP472" s="132"/>
      <c r="CQ472" s="132"/>
      <c r="CR472" s="132"/>
      <c r="CS472" s="132"/>
      <c r="CT472" s="132"/>
    </row>
    <row r="473" spans="17:98"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  <c r="AF473" s="130"/>
      <c r="AG473" s="130"/>
      <c r="AH473" s="130"/>
      <c r="AI473" s="130"/>
      <c r="AJ473" s="130"/>
      <c r="AK473" s="130"/>
      <c r="AL473" s="130"/>
      <c r="AM473" s="130"/>
      <c r="AN473" s="130"/>
      <c r="AO473" s="132"/>
      <c r="AP473" s="132"/>
      <c r="AQ473" s="132"/>
      <c r="AR473" s="132"/>
      <c r="AS473" s="132"/>
      <c r="AT473" s="132"/>
      <c r="AU473" s="132"/>
      <c r="AV473" s="132"/>
      <c r="AW473" s="132"/>
      <c r="AX473" s="132"/>
      <c r="AY473" s="132"/>
      <c r="AZ473" s="132"/>
      <c r="BA473" s="132"/>
      <c r="BB473" s="132"/>
      <c r="BC473" s="132"/>
      <c r="BD473" s="132"/>
      <c r="BE473" s="132"/>
      <c r="BF473" s="132"/>
      <c r="BG473" s="132"/>
      <c r="BH473" s="132"/>
      <c r="BI473" s="132"/>
      <c r="BJ473" s="132"/>
      <c r="BK473" s="132"/>
      <c r="BL473" s="132"/>
      <c r="BM473" s="132"/>
      <c r="BN473" s="132"/>
      <c r="BO473" s="132"/>
      <c r="BP473" s="132"/>
      <c r="BQ473" s="132"/>
      <c r="BR473" s="132"/>
      <c r="BS473" s="132"/>
      <c r="BT473" s="132"/>
      <c r="BU473" s="132"/>
      <c r="BV473" s="132"/>
      <c r="BW473" s="132"/>
      <c r="BX473" s="132"/>
      <c r="BY473" s="132"/>
      <c r="BZ473" s="132"/>
      <c r="CA473" s="132"/>
      <c r="CB473" s="132"/>
      <c r="CC473" s="132"/>
      <c r="CD473" s="132"/>
      <c r="CE473" s="132"/>
      <c r="CF473" s="132"/>
      <c r="CG473" s="132"/>
      <c r="CH473" s="132"/>
      <c r="CI473" s="132"/>
      <c r="CJ473" s="132"/>
      <c r="CK473" s="132"/>
      <c r="CL473" s="132"/>
      <c r="CM473" s="132"/>
      <c r="CN473" s="132"/>
      <c r="CO473" s="132"/>
      <c r="CP473" s="132"/>
      <c r="CQ473" s="132"/>
      <c r="CR473" s="132"/>
      <c r="CS473" s="132"/>
      <c r="CT473" s="132"/>
    </row>
    <row r="474" spans="17:98"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  <c r="AF474" s="130"/>
      <c r="AG474" s="130"/>
      <c r="AH474" s="130"/>
      <c r="AI474" s="130"/>
      <c r="AJ474" s="130"/>
      <c r="AK474" s="130"/>
      <c r="AL474" s="130"/>
      <c r="AM474" s="130"/>
      <c r="AN474" s="130"/>
      <c r="AO474" s="132"/>
      <c r="AP474" s="132"/>
      <c r="AQ474" s="132"/>
      <c r="AR474" s="132"/>
      <c r="AS474" s="132"/>
      <c r="AT474" s="132"/>
      <c r="AU474" s="132"/>
      <c r="AV474" s="132"/>
      <c r="AW474" s="132"/>
      <c r="AX474" s="132"/>
      <c r="AY474" s="132"/>
      <c r="AZ474" s="132"/>
      <c r="BA474" s="132"/>
      <c r="BB474" s="132"/>
      <c r="BC474" s="132"/>
      <c r="BD474" s="132"/>
      <c r="BE474" s="132"/>
      <c r="BF474" s="132"/>
      <c r="BG474" s="132"/>
      <c r="BH474" s="132"/>
      <c r="BI474" s="132"/>
      <c r="BJ474" s="132"/>
      <c r="BK474" s="132"/>
      <c r="BL474" s="132"/>
      <c r="BM474" s="132"/>
      <c r="BN474" s="132"/>
      <c r="BO474" s="132"/>
      <c r="BP474" s="132"/>
      <c r="BQ474" s="132"/>
      <c r="BR474" s="132"/>
      <c r="BS474" s="132"/>
      <c r="BT474" s="132"/>
      <c r="BU474" s="132"/>
      <c r="BV474" s="132"/>
      <c r="BW474" s="132"/>
      <c r="BX474" s="132"/>
      <c r="BY474" s="132"/>
      <c r="BZ474" s="132"/>
      <c r="CA474" s="132"/>
      <c r="CB474" s="132"/>
      <c r="CC474" s="132"/>
      <c r="CD474" s="132"/>
      <c r="CE474" s="132"/>
      <c r="CF474" s="132"/>
      <c r="CG474" s="132"/>
      <c r="CH474" s="132"/>
      <c r="CI474" s="132"/>
      <c r="CJ474" s="132"/>
      <c r="CK474" s="132"/>
      <c r="CL474" s="132"/>
      <c r="CM474" s="132"/>
      <c r="CN474" s="132"/>
      <c r="CO474" s="132"/>
      <c r="CP474" s="132"/>
      <c r="CQ474" s="132"/>
      <c r="CR474" s="132"/>
      <c r="CS474" s="132"/>
      <c r="CT474" s="132"/>
    </row>
    <row r="475" spans="17:98"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  <c r="AF475" s="130"/>
      <c r="AG475" s="130"/>
      <c r="AH475" s="130"/>
      <c r="AI475" s="130"/>
      <c r="AJ475" s="130"/>
      <c r="AK475" s="130"/>
      <c r="AL475" s="130"/>
      <c r="AM475" s="130"/>
      <c r="AN475" s="130"/>
      <c r="AO475" s="132"/>
      <c r="AP475" s="132"/>
      <c r="AQ475" s="132"/>
      <c r="AR475" s="132"/>
      <c r="AS475" s="132"/>
      <c r="AT475" s="132"/>
      <c r="AU475" s="132"/>
      <c r="AV475" s="132"/>
      <c r="AW475" s="132"/>
      <c r="AX475" s="132"/>
      <c r="AY475" s="132"/>
      <c r="AZ475" s="132"/>
      <c r="BA475" s="132"/>
      <c r="BB475" s="132"/>
      <c r="BC475" s="132"/>
      <c r="BD475" s="132"/>
      <c r="BE475" s="132"/>
      <c r="BF475" s="132"/>
      <c r="BG475" s="132"/>
      <c r="BH475" s="132"/>
      <c r="BI475" s="132"/>
      <c r="BJ475" s="132"/>
      <c r="BK475" s="132"/>
      <c r="BL475" s="132"/>
      <c r="BM475" s="132"/>
      <c r="BN475" s="132"/>
      <c r="BO475" s="132"/>
      <c r="BP475" s="132"/>
      <c r="BQ475" s="132"/>
      <c r="BR475" s="132"/>
      <c r="BS475" s="132"/>
      <c r="BT475" s="132"/>
      <c r="BU475" s="132"/>
      <c r="BV475" s="132"/>
      <c r="BW475" s="132"/>
      <c r="BX475" s="132"/>
      <c r="BY475" s="132"/>
      <c r="BZ475" s="132"/>
      <c r="CA475" s="132"/>
      <c r="CB475" s="132"/>
      <c r="CC475" s="132"/>
      <c r="CD475" s="132"/>
      <c r="CE475" s="132"/>
      <c r="CF475" s="132"/>
      <c r="CG475" s="132"/>
      <c r="CH475" s="132"/>
      <c r="CI475" s="132"/>
      <c r="CJ475" s="132"/>
      <c r="CK475" s="132"/>
      <c r="CL475" s="132"/>
      <c r="CM475" s="132"/>
      <c r="CN475" s="132"/>
      <c r="CO475" s="132"/>
      <c r="CP475" s="132"/>
      <c r="CQ475" s="132"/>
      <c r="CR475" s="132"/>
      <c r="CS475" s="132"/>
      <c r="CT475" s="132"/>
    </row>
    <row r="476" spans="17:98"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  <c r="AF476" s="130"/>
      <c r="AG476" s="130"/>
      <c r="AH476" s="130"/>
      <c r="AI476" s="130"/>
      <c r="AJ476" s="130"/>
      <c r="AK476" s="130"/>
      <c r="AL476" s="130"/>
      <c r="AM476" s="130"/>
      <c r="AN476" s="130"/>
      <c r="AO476" s="132"/>
      <c r="AP476" s="132"/>
      <c r="AQ476" s="132"/>
      <c r="AR476" s="132"/>
      <c r="AS476" s="132"/>
      <c r="AT476" s="132"/>
      <c r="AU476" s="132"/>
      <c r="AV476" s="132"/>
      <c r="AW476" s="132"/>
      <c r="AX476" s="132"/>
      <c r="AY476" s="132"/>
      <c r="AZ476" s="132"/>
      <c r="BA476" s="132"/>
      <c r="BB476" s="132"/>
      <c r="BC476" s="132"/>
      <c r="BD476" s="132"/>
      <c r="BE476" s="132"/>
      <c r="BF476" s="132"/>
      <c r="BG476" s="132"/>
      <c r="BH476" s="132"/>
      <c r="BI476" s="132"/>
      <c r="BJ476" s="132"/>
      <c r="BK476" s="132"/>
      <c r="BL476" s="132"/>
      <c r="BM476" s="132"/>
      <c r="BN476" s="132"/>
      <c r="BO476" s="132"/>
      <c r="BP476" s="132"/>
      <c r="BQ476" s="132"/>
      <c r="BR476" s="132"/>
      <c r="BS476" s="132"/>
      <c r="BT476" s="132"/>
      <c r="BU476" s="132"/>
      <c r="BV476" s="132"/>
      <c r="BW476" s="132"/>
      <c r="BX476" s="132"/>
      <c r="BY476" s="132"/>
      <c r="BZ476" s="132"/>
      <c r="CA476" s="132"/>
      <c r="CB476" s="132"/>
      <c r="CC476" s="132"/>
      <c r="CD476" s="132"/>
      <c r="CE476" s="132"/>
      <c r="CF476" s="132"/>
      <c r="CG476" s="132"/>
      <c r="CH476" s="132"/>
      <c r="CI476" s="132"/>
      <c r="CJ476" s="132"/>
      <c r="CK476" s="132"/>
      <c r="CL476" s="132"/>
      <c r="CM476" s="132"/>
      <c r="CN476" s="132"/>
      <c r="CO476" s="132"/>
      <c r="CP476" s="132"/>
      <c r="CQ476" s="132"/>
      <c r="CR476" s="132"/>
      <c r="CS476" s="132"/>
      <c r="CT476" s="132"/>
    </row>
    <row r="477" spans="17:98"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  <c r="AF477" s="130"/>
      <c r="AG477" s="130"/>
      <c r="AH477" s="130"/>
      <c r="AI477" s="130"/>
      <c r="AJ477" s="130"/>
      <c r="AK477" s="130"/>
      <c r="AL477" s="130"/>
      <c r="AM477" s="130"/>
      <c r="AN477" s="130"/>
      <c r="AO477" s="132"/>
      <c r="AP477" s="132"/>
      <c r="AQ477" s="132"/>
      <c r="AR477" s="132"/>
      <c r="AS477" s="132"/>
      <c r="AT477" s="132"/>
      <c r="AU477" s="132"/>
      <c r="AV477" s="132"/>
      <c r="AW477" s="132"/>
      <c r="AX477" s="132"/>
      <c r="AY477" s="132"/>
      <c r="AZ477" s="132"/>
      <c r="BA477" s="132"/>
      <c r="BB477" s="132"/>
      <c r="BC477" s="132"/>
      <c r="BD477" s="132"/>
      <c r="BE477" s="132"/>
      <c r="BF477" s="132"/>
      <c r="BG477" s="132"/>
      <c r="BH477" s="132"/>
      <c r="BI477" s="132"/>
      <c r="BJ477" s="132"/>
      <c r="BK477" s="132"/>
      <c r="BL477" s="132"/>
      <c r="BM477" s="132"/>
      <c r="BN477" s="132"/>
      <c r="BO477" s="132"/>
      <c r="BP477" s="132"/>
      <c r="BQ477" s="132"/>
      <c r="BR477" s="132"/>
      <c r="BS477" s="132"/>
      <c r="BT477" s="132"/>
      <c r="BU477" s="132"/>
      <c r="BV477" s="132"/>
      <c r="BW477" s="132"/>
      <c r="BX477" s="132"/>
      <c r="BY477" s="132"/>
      <c r="BZ477" s="132"/>
      <c r="CA477" s="132"/>
      <c r="CB477" s="132"/>
      <c r="CC477" s="132"/>
      <c r="CD477" s="132"/>
      <c r="CE477" s="132"/>
      <c r="CF477" s="132"/>
      <c r="CG477" s="132"/>
      <c r="CH477" s="132"/>
      <c r="CI477" s="132"/>
      <c r="CJ477" s="132"/>
      <c r="CK477" s="132"/>
      <c r="CL477" s="132"/>
      <c r="CM477" s="132"/>
      <c r="CN477" s="132"/>
      <c r="CO477" s="132"/>
      <c r="CP477" s="132"/>
      <c r="CQ477" s="132"/>
      <c r="CR477" s="132"/>
      <c r="CS477" s="132"/>
      <c r="CT477" s="132"/>
    </row>
  </sheetData>
  <sheetProtection password="AE7A" sheet="1" objects="1" scenarios="1"/>
  <mergeCells count="112">
    <mergeCell ref="F52:F63"/>
    <mergeCell ref="D5:D31"/>
    <mergeCell ref="E5:E31"/>
    <mergeCell ref="G50:G51"/>
    <mergeCell ref="L64:L68"/>
    <mergeCell ref="J41:J42"/>
    <mergeCell ref="J43:J44"/>
    <mergeCell ref="J45:J49"/>
    <mergeCell ref="J50:J51"/>
    <mergeCell ref="J52:J63"/>
    <mergeCell ref="L41:L42"/>
    <mergeCell ref="K41:K42"/>
    <mergeCell ref="K43:K44"/>
    <mergeCell ref="K45:K49"/>
    <mergeCell ref="K52:K63"/>
    <mergeCell ref="L52:L63"/>
    <mergeCell ref="E32:E49"/>
    <mergeCell ref="H52:H63"/>
    <mergeCell ref="I52:I63"/>
    <mergeCell ref="N5:N31"/>
    <mergeCell ref="B83:C83"/>
    <mergeCell ref="H5:H25"/>
    <mergeCell ref="H26:H29"/>
    <mergeCell ref="H30:H31"/>
    <mergeCell ref="H32:H40"/>
    <mergeCell ref="H41:H42"/>
    <mergeCell ref="H43:H44"/>
    <mergeCell ref="H45:H49"/>
    <mergeCell ref="H50:H51"/>
    <mergeCell ref="H64:H68"/>
    <mergeCell ref="B73:C73"/>
    <mergeCell ref="B74:C74"/>
    <mergeCell ref="B81:C81"/>
    <mergeCell ref="B82:C82"/>
    <mergeCell ref="D50:D51"/>
    <mergeCell ref="E50:E51"/>
    <mergeCell ref="B76:C76"/>
    <mergeCell ref="B80:C80"/>
    <mergeCell ref="B71:C71"/>
    <mergeCell ref="B72:C72"/>
    <mergeCell ref="L45:L49"/>
    <mergeCell ref="L50:L51"/>
    <mergeCell ref="M45:M49"/>
    <mergeCell ref="M50:M51"/>
    <mergeCell ref="A5:A70"/>
    <mergeCell ref="B5:B70"/>
    <mergeCell ref="C5:C70"/>
    <mergeCell ref="B75:C75"/>
    <mergeCell ref="O50:O51"/>
    <mergeCell ref="I50:I51"/>
    <mergeCell ref="D52:D70"/>
    <mergeCell ref="E52:E70"/>
    <mergeCell ref="I64:I68"/>
    <mergeCell ref="J64:J68"/>
    <mergeCell ref="K50:K51"/>
    <mergeCell ref="K64:K68"/>
    <mergeCell ref="J5:J25"/>
    <mergeCell ref="J26:J29"/>
    <mergeCell ref="J30:J31"/>
    <mergeCell ref="J32:J40"/>
    <mergeCell ref="L5:L25"/>
    <mergeCell ref="L26:L29"/>
    <mergeCell ref="L30:L31"/>
    <mergeCell ref="L32:L40"/>
    <mergeCell ref="W73:X73"/>
    <mergeCell ref="A1:AB2"/>
    <mergeCell ref="A3:AB3"/>
    <mergeCell ref="M52:M63"/>
    <mergeCell ref="Q52:Q63"/>
    <mergeCell ref="X5:X11"/>
    <mergeCell ref="X12:X16"/>
    <mergeCell ref="X17:X25"/>
    <mergeCell ref="X32:X40"/>
    <mergeCell ref="O52:O70"/>
    <mergeCell ref="O5:O31"/>
    <mergeCell ref="N32:N49"/>
    <mergeCell ref="O32:O49"/>
    <mergeCell ref="I32:I40"/>
    <mergeCell ref="I41:I42"/>
    <mergeCell ref="I43:I44"/>
    <mergeCell ref="I45:I49"/>
    <mergeCell ref="N52:N70"/>
    <mergeCell ref="I30:I31"/>
    <mergeCell ref="D32:D49"/>
    <mergeCell ref="X26:X29"/>
    <mergeCell ref="X30:X31"/>
    <mergeCell ref="I5:I25"/>
    <mergeCell ref="I26:I29"/>
    <mergeCell ref="G52:G63"/>
    <mergeCell ref="G64:G68"/>
    <mergeCell ref="G5:G25"/>
    <mergeCell ref="G26:G29"/>
    <mergeCell ref="G30:G31"/>
    <mergeCell ref="G32:G40"/>
    <mergeCell ref="G41:G42"/>
    <mergeCell ref="X41:X42"/>
    <mergeCell ref="M5:M25"/>
    <mergeCell ref="M26:M29"/>
    <mergeCell ref="M30:M31"/>
    <mergeCell ref="M32:M40"/>
    <mergeCell ref="M41:M42"/>
    <mergeCell ref="M43:M44"/>
    <mergeCell ref="G43:G44"/>
    <mergeCell ref="G45:G49"/>
    <mergeCell ref="M64:M68"/>
    <mergeCell ref="X52:X70"/>
    <mergeCell ref="N50:N51"/>
    <mergeCell ref="K5:K25"/>
    <mergeCell ref="K26:K29"/>
    <mergeCell ref="K30:K31"/>
    <mergeCell ref="K32:K40"/>
    <mergeCell ref="L43:L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20"/>
  <sheetViews>
    <sheetView tabSelected="1" topLeftCell="D1" zoomScale="114" zoomScaleNormal="110" zoomScalePageLayoutView="80" workbookViewId="0">
      <selection activeCell="N89" sqref="G5:N89"/>
    </sheetView>
  </sheetViews>
  <sheetFormatPr baseColWidth="10" defaultColWidth="43.6328125" defaultRowHeight="15.5"/>
  <cols>
    <col min="1" max="1" width="15.36328125" style="94" hidden="1" customWidth="1"/>
    <col min="2" max="2" width="12.81640625" style="94" hidden="1" customWidth="1"/>
    <col min="3" max="3" width="13.81640625" style="94" hidden="1" customWidth="1"/>
    <col min="4" max="4" width="11.1796875" style="94" customWidth="1"/>
    <col min="5" max="5" width="15.6328125" style="108" customWidth="1"/>
    <col min="6" max="6" width="10.36328125" style="103" customWidth="1"/>
    <col min="7" max="7" width="27.1796875" style="94" customWidth="1"/>
    <col min="8" max="8" width="33.453125" style="104" customWidth="1"/>
    <col min="9" max="9" width="12" style="94" customWidth="1"/>
    <col min="10" max="10" width="18.81640625" style="103" customWidth="1"/>
    <col min="11" max="11" width="13.453125" style="94" customWidth="1"/>
    <col min="12" max="12" width="12.1796875" style="94" customWidth="1"/>
    <col min="13" max="13" width="14.36328125" style="94" customWidth="1"/>
    <col min="14" max="14" width="16.6328125" style="94" customWidth="1"/>
    <col min="15" max="15" width="17.36328125" style="92" customWidth="1"/>
    <col min="16" max="16" width="18.6328125" style="93" customWidth="1"/>
    <col min="17" max="17" width="18.1796875" style="93" customWidth="1"/>
    <col min="18" max="18" width="20.1796875" style="93" customWidth="1"/>
    <col min="19" max="35" width="43.6328125" style="93"/>
    <col min="36" max="16384" width="43.6328125" style="94"/>
  </cols>
  <sheetData>
    <row r="1" spans="1:104" ht="27" customHeight="1">
      <c r="A1" s="474" t="s">
        <v>465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04" ht="16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spans="1:104" s="97" customFormat="1" ht="33.75" customHeight="1">
      <c r="A3" s="476" t="s">
        <v>13</v>
      </c>
      <c r="B3" s="476" t="s">
        <v>0</v>
      </c>
      <c r="C3" s="476" t="s">
        <v>14</v>
      </c>
      <c r="D3" s="476" t="s">
        <v>1</v>
      </c>
      <c r="E3" s="477" t="s">
        <v>3</v>
      </c>
      <c r="F3" s="476" t="s">
        <v>466</v>
      </c>
      <c r="G3" s="476" t="s">
        <v>467</v>
      </c>
      <c r="H3" s="476" t="s">
        <v>468</v>
      </c>
      <c r="I3" s="476" t="s">
        <v>469</v>
      </c>
      <c r="J3" s="477" t="s">
        <v>2</v>
      </c>
      <c r="K3" s="476" t="s">
        <v>470</v>
      </c>
      <c r="L3" s="476" t="s">
        <v>471</v>
      </c>
      <c r="M3" s="476" t="s">
        <v>10</v>
      </c>
      <c r="N3" s="476" t="s">
        <v>528</v>
      </c>
      <c r="O3" s="473" t="s">
        <v>527</v>
      </c>
      <c r="P3" s="473" t="s">
        <v>487</v>
      </c>
      <c r="Q3" s="473" t="s">
        <v>650</v>
      </c>
      <c r="R3" s="473" t="s">
        <v>651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</row>
    <row r="4" spans="1:104" s="97" customFormat="1" ht="52" customHeight="1">
      <c r="A4" s="476"/>
      <c r="B4" s="476"/>
      <c r="C4" s="476"/>
      <c r="D4" s="476"/>
      <c r="E4" s="478"/>
      <c r="F4" s="476"/>
      <c r="G4" s="476"/>
      <c r="H4" s="476"/>
      <c r="I4" s="476"/>
      <c r="J4" s="478"/>
      <c r="K4" s="476"/>
      <c r="L4" s="476"/>
      <c r="M4" s="476"/>
      <c r="N4" s="476"/>
      <c r="O4" s="473"/>
      <c r="P4" s="473"/>
      <c r="Q4" s="473"/>
      <c r="R4" s="473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</row>
    <row r="5" spans="1:104" s="99" customFormat="1" ht="76" customHeight="1">
      <c r="A5" s="494" t="s">
        <v>56</v>
      </c>
      <c r="B5" s="480" t="s">
        <v>57</v>
      </c>
      <c r="C5" s="479" t="s">
        <v>58</v>
      </c>
      <c r="D5" s="475" t="s">
        <v>460</v>
      </c>
      <c r="E5" s="485" t="s">
        <v>472</v>
      </c>
      <c r="F5" s="89" t="s">
        <v>473</v>
      </c>
      <c r="G5" s="278" t="s">
        <v>474</v>
      </c>
      <c r="H5" s="279" t="s">
        <v>623</v>
      </c>
      <c r="I5" s="280">
        <v>3</v>
      </c>
      <c r="J5" s="279" t="s">
        <v>160</v>
      </c>
      <c r="K5" s="281">
        <v>43709</v>
      </c>
      <c r="L5" s="281">
        <v>43736</v>
      </c>
      <c r="M5" s="282" t="s">
        <v>234</v>
      </c>
      <c r="N5" s="283">
        <v>50000000</v>
      </c>
      <c r="O5" s="470">
        <f>SUM(N5:N11)</f>
        <v>559000000</v>
      </c>
      <c r="P5" s="505">
        <f>SUM(O5:O31)</f>
        <v>3122351460</v>
      </c>
      <c r="Q5" s="470">
        <f>RESUMEN!E3</f>
        <v>267500000</v>
      </c>
      <c r="R5" s="470">
        <f>RESUMEN!D3</f>
        <v>291500000</v>
      </c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</row>
    <row r="6" spans="1:104" ht="67" customHeight="1">
      <c r="A6" s="494"/>
      <c r="B6" s="480"/>
      <c r="C6" s="479"/>
      <c r="D6" s="475"/>
      <c r="E6" s="486"/>
      <c r="F6" s="89" t="s">
        <v>473</v>
      </c>
      <c r="G6" s="278" t="s">
        <v>475</v>
      </c>
      <c r="H6" s="279" t="s">
        <v>620</v>
      </c>
      <c r="I6" s="280">
        <v>12</v>
      </c>
      <c r="J6" s="279" t="s">
        <v>161</v>
      </c>
      <c r="K6" s="281">
        <v>43586</v>
      </c>
      <c r="L6" s="281">
        <v>43736</v>
      </c>
      <c r="M6" s="282" t="s">
        <v>234</v>
      </c>
      <c r="N6" s="284">
        <v>60000000</v>
      </c>
      <c r="O6" s="471"/>
      <c r="P6" s="506"/>
      <c r="Q6" s="471"/>
      <c r="R6" s="471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</row>
    <row r="7" spans="1:104" ht="88" customHeight="1">
      <c r="A7" s="494"/>
      <c r="B7" s="480"/>
      <c r="C7" s="479"/>
      <c r="D7" s="475"/>
      <c r="E7" s="486"/>
      <c r="F7" s="89" t="s">
        <v>473</v>
      </c>
      <c r="G7" s="278" t="s">
        <v>477</v>
      </c>
      <c r="H7" s="279" t="s">
        <v>621</v>
      </c>
      <c r="I7" s="280">
        <v>1</v>
      </c>
      <c r="J7" s="279" t="s">
        <v>162</v>
      </c>
      <c r="K7" s="281">
        <v>43475</v>
      </c>
      <c r="L7" s="281">
        <v>43827</v>
      </c>
      <c r="M7" s="282" t="s">
        <v>234</v>
      </c>
      <c r="N7" s="284">
        <v>25000000</v>
      </c>
      <c r="O7" s="471"/>
      <c r="P7" s="506"/>
      <c r="Q7" s="471"/>
      <c r="R7" s="471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</row>
    <row r="8" spans="1:104" ht="104" customHeight="1">
      <c r="A8" s="494"/>
      <c r="B8" s="480"/>
      <c r="C8" s="479"/>
      <c r="D8" s="475"/>
      <c r="E8" s="486"/>
      <c r="F8" s="89" t="s">
        <v>473</v>
      </c>
      <c r="G8" s="278" t="s">
        <v>478</v>
      </c>
      <c r="H8" s="279" t="s">
        <v>622</v>
      </c>
      <c r="I8" s="280">
        <v>3</v>
      </c>
      <c r="J8" s="279" t="s">
        <v>163</v>
      </c>
      <c r="K8" s="281">
        <v>43618</v>
      </c>
      <c r="L8" s="281">
        <v>43645</v>
      </c>
      <c r="M8" s="282" t="s">
        <v>234</v>
      </c>
      <c r="N8" s="284">
        <v>37384000</v>
      </c>
      <c r="O8" s="471"/>
      <c r="P8" s="506"/>
      <c r="Q8" s="471"/>
      <c r="R8" s="471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</row>
    <row r="9" spans="1:104" ht="80" customHeight="1">
      <c r="A9" s="494"/>
      <c r="B9" s="480"/>
      <c r="C9" s="479"/>
      <c r="D9" s="475"/>
      <c r="E9" s="486"/>
      <c r="F9" s="89" t="s">
        <v>473</v>
      </c>
      <c r="G9" s="278" t="s">
        <v>503</v>
      </c>
      <c r="H9" s="279" t="s">
        <v>621</v>
      </c>
      <c r="I9" s="280">
        <v>1000</v>
      </c>
      <c r="J9" s="279" t="s">
        <v>164</v>
      </c>
      <c r="K9" s="281">
        <v>43469</v>
      </c>
      <c r="L9" s="281">
        <v>43829</v>
      </c>
      <c r="M9" s="282" t="s">
        <v>234</v>
      </c>
      <c r="N9" s="285">
        <v>85200000</v>
      </c>
      <c r="O9" s="471"/>
      <c r="P9" s="506"/>
      <c r="Q9" s="471"/>
      <c r="R9" s="471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</row>
    <row r="10" spans="1:104" ht="94" customHeight="1">
      <c r="A10" s="494"/>
      <c r="B10" s="480"/>
      <c r="C10" s="479"/>
      <c r="D10" s="475"/>
      <c r="E10" s="486"/>
      <c r="F10" s="89" t="s">
        <v>473</v>
      </c>
      <c r="G10" s="278" t="s">
        <v>624</v>
      </c>
      <c r="H10" s="279" t="s">
        <v>625</v>
      </c>
      <c r="I10" s="286">
        <v>930</v>
      </c>
      <c r="J10" s="279" t="s">
        <v>165</v>
      </c>
      <c r="K10" s="281">
        <v>43468</v>
      </c>
      <c r="L10" s="281">
        <v>43821</v>
      </c>
      <c r="M10" s="287" t="s">
        <v>234</v>
      </c>
      <c r="N10" s="285">
        <v>156300000</v>
      </c>
      <c r="O10" s="471"/>
      <c r="P10" s="506"/>
      <c r="Q10" s="471"/>
      <c r="R10" s="471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</row>
    <row r="11" spans="1:104" ht="80" customHeight="1">
      <c r="A11" s="494"/>
      <c r="B11" s="480"/>
      <c r="C11" s="479"/>
      <c r="D11" s="475"/>
      <c r="E11" s="487"/>
      <c r="F11" s="89" t="s">
        <v>473</v>
      </c>
      <c r="G11" s="278" t="s">
        <v>480</v>
      </c>
      <c r="H11" s="279" t="s">
        <v>626</v>
      </c>
      <c r="I11" s="286">
        <v>75</v>
      </c>
      <c r="J11" s="279" t="s">
        <v>166</v>
      </c>
      <c r="K11" s="281">
        <v>43468</v>
      </c>
      <c r="L11" s="281">
        <v>43821</v>
      </c>
      <c r="M11" s="287" t="s">
        <v>234</v>
      </c>
      <c r="N11" s="285">
        <f>103491548+41624452</f>
        <v>145116000</v>
      </c>
      <c r="O11" s="472"/>
      <c r="P11" s="506"/>
      <c r="Q11" s="472"/>
      <c r="R11" s="472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</row>
    <row r="12" spans="1:104" ht="128" customHeight="1">
      <c r="A12" s="494"/>
      <c r="B12" s="480"/>
      <c r="C12" s="479"/>
      <c r="D12" s="475"/>
      <c r="E12" s="485" t="s">
        <v>488</v>
      </c>
      <c r="F12" s="89" t="s">
        <v>481</v>
      </c>
      <c r="G12" s="278" t="s">
        <v>517</v>
      </c>
      <c r="H12" s="279" t="s">
        <v>627</v>
      </c>
      <c r="I12" s="288">
        <v>3</v>
      </c>
      <c r="J12" s="279" t="s">
        <v>167</v>
      </c>
      <c r="K12" s="281">
        <v>43468</v>
      </c>
      <c r="L12" s="281">
        <v>43824</v>
      </c>
      <c r="M12" s="282" t="s">
        <v>476</v>
      </c>
      <c r="N12" s="285">
        <v>245000000</v>
      </c>
      <c r="O12" s="470">
        <f>SUM(N12:N16)</f>
        <v>580667828</v>
      </c>
      <c r="P12" s="506"/>
      <c r="Q12" s="470">
        <f>RESUMEN!E10</f>
        <v>551517828</v>
      </c>
      <c r="R12" s="470">
        <f>RESUMEN!D10</f>
        <v>29150000</v>
      </c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</row>
    <row r="13" spans="1:104" ht="124" customHeight="1">
      <c r="A13" s="494"/>
      <c r="B13" s="480"/>
      <c r="C13" s="479"/>
      <c r="D13" s="475"/>
      <c r="E13" s="486"/>
      <c r="F13" s="89" t="s">
        <v>481</v>
      </c>
      <c r="G13" s="278" t="s">
        <v>495</v>
      </c>
      <c r="H13" s="279" t="s">
        <v>627</v>
      </c>
      <c r="I13" s="288">
        <v>1</v>
      </c>
      <c r="J13" s="279" t="s">
        <v>160</v>
      </c>
      <c r="K13" s="281">
        <v>43531</v>
      </c>
      <c r="L13" s="281">
        <v>43549</v>
      </c>
      <c r="M13" s="282" t="s">
        <v>476</v>
      </c>
      <c r="N13" s="285">
        <v>135000000</v>
      </c>
      <c r="O13" s="471"/>
      <c r="P13" s="506"/>
      <c r="Q13" s="471"/>
      <c r="R13" s="471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</row>
    <row r="14" spans="1:104" ht="55" customHeight="1">
      <c r="A14" s="494"/>
      <c r="B14" s="480"/>
      <c r="C14" s="479"/>
      <c r="D14" s="475"/>
      <c r="E14" s="486"/>
      <c r="F14" s="89" t="s">
        <v>481</v>
      </c>
      <c r="G14" s="278" t="s">
        <v>496</v>
      </c>
      <c r="H14" s="279" t="s">
        <v>628</v>
      </c>
      <c r="I14" s="288">
        <v>1</v>
      </c>
      <c r="J14" s="279" t="s">
        <v>168</v>
      </c>
      <c r="K14" s="281">
        <v>43624</v>
      </c>
      <c r="L14" s="281">
        <v>43642</v>
      </c>
      <c r="M14" s="282" t="s">
        <v>476</v>
      </c>
      <c r="N14" s="285">
        <v>50000000</v>
      </c>
      <c r="O14" s="471"/>
      <c r="P14" s="506"/>
      <c r="Q14" s="471"/>
      <c r="R14" s="471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</row>
    <row r="15" spans="1:104" ht="55" customHeight="1">
      <c r="A15" s="494"/>
      <c r="B15" s="480"/>
      <c r="C15" s="479"/>
      <c r="D15" s="475"/>
      <c r="E15" s="486"/>
      <c r="F15" s="89" t="s">
        <v>481</v>
      </c>
      <c r="G15" s="278" t="s">
        <v>80</v>
      </c>
      <c r="H15" s="279" t="s">
        <v>629</v>
      </c>
      <c r="I15" s="288">
        <v>1</v>
      </c>
      <c r="J15" s="279" t="s">
        <v>169</v>
      </c>
      <c r="K15" s="281">
        <v>43686</v>
      </c>
      <c r="L15" s="281">
        <v>43704</v>
      </c>
      <c r="M15" s="282" t="s">
        <v>476</v>
      </c>
      <c r="N15" s="285">
        <v>100300000</v>
      </c>
      <c r="O15" s="471"/>
      <c r="P15" s="506"/>
      <c r="Q15" s="471"/>
      <c r="R15" s="471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</row>
    <row r="16" spans="1:104" ht="70" customHeight="1">
      <c r="A16" s="494"/>
      <c r="B16" s="480"/>
      <c r="C16" s="479"/>
      <c r="D16" s="475"/>
      <c r="E16" s="487"/>
      <c r="F16" s="89" t="s">
        <v>481</v>
      </c>
      <c r="G16" s="278" t="s">
        <v>82</v>
      </c>
      <c r="H16" s="279" t="s">
        <v>630</v>
      </c>
      <c r="I16" s="288">
        <v>1</v>
      </c>
      <c r="J16" s="279" t="s">
        <v>170</v>
      </c>
      <c r="K16" s="281">
        <v>43501</v>
      </c>
      <c r="L16" s="281">
        <v>43524</v>
      </c>
      <c r="M16" s="282" t="s">
        <v>476</v>
      </c>
      <c r="N16" s="285">
        <v>50367828</v>
      </c>
      <c r="O16" s="472"/>
      <c r="P16" s="506"/>
      <c r="Q16" s="472"/>
      <c r="R16" s="472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</row>
    <row r="17" spans="1:104" ht="73" customHeight="1">
      <c r="A17" s="494"/>
      <c r="B17" s="480"/>
      <c r="C17" s="479"/>
      <c r="D17" s="475"/>
      <c r="E17" s="491" t="s">
        <v>518</v>
      </c>
      <c r="F17" s="89" t="s">
        <v>481</v>
      </c>
      <c r="G17" s="278" t="s">
        <v>497</v>
      </c>
      <c r="H17" s="279" t="s">
        <v>631</v>
      </c>
      <c r="I17" s="288">
        <v>1</v>
      </c>
      <c r="J17" s="279" t="s">
        <v>171</v>
      </c>
      <c r="K17" s="281">
        <v>43476</v>
      </c>
      <c r="L17" s="281">
        <v>43828</v>
      </c>
      <c r="M17" s="282" t="s">
        <v>476</v>
      </c>
      <c r="N17" s="283">
        <v>20000000</v>
      </c>
      <c r="O17" s="470">
        <f>SUM(N17:N25)</f>
        <v>1480606394</v>
      </c>
      <c r="P17" s="506"/>
      <c r="Q17" s="470">
        <f>RESUMEN!E15</f>
        <v>1020146394</v>
      </c>
      <c r="R17" s="470">
        <f>RESUMEN!D15</f>
        <v>460460000</v>
      </c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</row>
    <row r="18" spans="1:104" ht="78" customHeight="1">
      <c r="A18" s="494"/>
      <c r="B18" s="480"/>
      <c r="C18" s="479"/>
      <c r="D18" s="475"/>
      <c r="E18" s="492"/>
      <c r="F18" s="89" t="s">
        <v>481</v>
      </c>
      <c r="G18" s="278" t="s">
        <v>498</v>
      </c>
      <c r="H18" s="279" t="s">
        <v>632</v>
      </c>
      <c r="I18" s="288">
        <v>1</v>
      </c>
      <c r="J18" s="279" t="s">
        <v>172</v>
      </c>
      <c r="K18" s="281">
        <v>43477</v>
      </c>
      <c r="L18" s="281">
        <v>43829</v>
      </c>
      <c r="M18" s="282" t="s">
        <v>476</v>
      </c>
      <c r="N18" s="283">
        <v>400000000</v>
      </c>
      <c r="O18" s="471"/>
      <c r="P18" s="506"/>
      <c r="Q18" s="471"/>
      <c r="R18" s="471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</row>
    <row r="19" spans="1:104" ht="55" customHeight="1">
      <c r="A19" s="494"/>
      <c r="B19" s="480"/>
      <c r="C19" s="479"/>
      <c r="D19" s="475"/>
      <c r="E19" s="492"/>
      <c r="F19" s="89" t="s">
        <v>481</v>
      </c>
      <c r="G19" s="278" t="s">
        <v>499</v>
      </c>
      <c r="H19" s="279" t="s">
        <v>632</v>
      </c>
      <c r="I19" s="288">
        <v>1</v>
      </c>
      <c r="J19" s="279" t="s">
        <v>160</v>
      </c>
      <c r="K19" s="281">
        <v>43742</v>
      </c>
      <c r="L19" s="281">
        <v>43769</v>
      </c>
      <c r="M19" s="282" t="s">
        <v>476</v>
      </c>
      <c r="N19" s="283">
        <v>500000000</v>
      </c>
      <c r="O19" s="471"/>
      <c r="P19" s="506"/>
      <c r="Q19" s="471"/>
      <c r="R19" s="471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</row>
    <row r="20" spans="1:104" ht="98" customHeight="1">
      <c r="A20" s="494"/>
      <c r="B20" s="480"/>
      <c r="C20" s="479"/>
      <c r="D20" s="475"/>
      <c r="E20" s="492"/>
      <c r="F20" s="89" t="s">
        <v>481</v>
      </c>
      <c r="G20" s="278" t="s">
        <v>500</v>
      </c>
      <c r="H20" s="279" t="s">
        <v>622</v>
      </c>
      <c r="I20" s="288">
        <v>120</v>
      </c>
      <c r="J20" s="279" t="s">
        <v>173</v>
      </c>
      <c r="K20" s="281">
        <v>43650</v>
      </c>
      <c r="L20" s="281">
        <v>43705</v>
      </c>
      <c r="M20" s="282" t="s">
        <v>476</v>
      </c>
      <c r="N20" s="283">
        <v>330000000</v>
      </c>
      <c r="O20" s="471"/>
      <c r="P20" s="506"/>
      <c r="Q20" s="471"/>
      <c r="R20" s="471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</row>
    <row r="21" spans="1:104" ht="75" customHeight="1">
      <c r="A21" s="494"/>
      <c r="B21" s="480"/>
      <c r="C21" s="479"/>
      <c r="D21" s="475"/>
      <c r="E21" s="492"/>
      <c r="F21" s="89" t="s">
        <v>481</v>
      </c>
      <c r="G21" s="278" t="s">
        <v>501</v>
      </c>
      <c r="H21" s="279" t="s">
        <v>633</v>
      </c>
      <c r="I21" s="288">
        <v>6</v>
      </c>
      <c r="J21" s="279" t="s">
        <v>174</v>
      </c>
      <c r="K21" s="281">
        <v>43743</v>
      </c>
      <c r="L21" s="281">
        <v>43771</v>
      </c>
      <c r="M21" s="282" t="s">
        <v>476</v>
      </c>
      <c r="N21" s="283">
        <v>20000000</v>
      </c>
      <c r="O21" s="471"/>
      <c r="P21" s="506"/>
      <c r="Q21" s="471"/>
      <c r="R21" s="471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</row>
    <row r="22" spans="1:104" ht="80.25" customHeight="1">
      <c r="A22" s="494"/>
      <c r="B22" s="480"/>
      <c r="C22" s="479"/>
      <c r="D22" s="475"/>
      <c r="E22" s="492"/>
      <c r="F22" s="89" t="s">
        <v>481</v>
      </c>
      <c r="G22" s="278" t="s">
        <v>502</v>
      </c>
      <c r="H22" s="279" t="s">
        <v>622</v>
      </c>
      <c r="I22" s="288">
        <v>1</v>
      </c>
      <c r="J22" s="279" t="s">
        <v>175</v>
      </c>
      <c r="K22" s="281">
        <v>43652</v>
      </c>
      <c r="L22" s="281">
        <v>43707</v>
      </c>
      <c r="M22" s="282" t="s">
        <v>476</v>
      </c>
      <c r="N22" s="283">
        <v>40000000</v>
      </c>
      <c r="O22" s="471"/>
      <c r="P22" s="506"/>
      <c r="Q22" s="471"/>
      <c r="R22" s="471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</row>
    <row r="23" spans="1:104" ht="69.75" customHeight="1">
      <c r="A23" s="494"/>
      <c r="B23" s="480"/>
      <c r="C23" s="479"/>
      <c r="D23" s="475"/>
      <c r="E23" s="492"/>
      <c r="F23" s="89" t="s">
        <v>481</v>
      </c>
      <c r="G23" s="289" t="s">
        <v>92</v>
      </c>
      <c r="H23" s="279" t="s">
        <v>622</v>
      </c>
      <c r="I23" s="288">
        <v>1</v>
      </c>
      <c r="J23" s="279" t="s">
        <v>176</v>
      </c>
      <c r="K23" s="281">
        <v>43617</v>
      </c>
      <c r="L23" s="281">
        <v>43768</v>
      </c>
      <c r="M23" s="282" t="s">
        <v>476</v>
      </c>
      <c r="N23" s="283">
        <v>30000000</v>
      </c>
      <c r="O23" s="471"/>
      <c r="P23" s="506"/>
      <c r="Q23" s="471"/>
      <c r="R23" s="471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</row>
    <row r="24" spans="1:104" ht="55" customHeight="1">
      <c r="A24" s="494"/>
      <c r="B24" s="480"/>
      <c r="C24" s="479"/>
      <c r="D24" s="475"/>
      <c r="E24" s="492"/>
      <c r="F24" s="89" t="s">
        <v>481</v>
      </c>
      <c r="G24" s="278" t="s">
        <v>519</v>
      </c>
      <c r="H24" s="279" t="s">
        <v>633</v>
      </c>
      <c r="I24" s="288">
        <v>0.5</v>
      </c>
      <c r="J24" s="279" t="s">
        <v>177</v>
      </c>
      <c r="K24" s="281">
        <v>43648</v>
      </c>
      <c r="L24" s="281">
        <v>43768</v>
      </c>
      <c r="M24" s="282" t="s">
        <v>476</v>
      </c>
      <c r="N24" s="283">
        <v>30000000</v>
      </c>
      <c r="O24" s="471"/>
      <c r="P24" s="506"/>
      <c r="Q24" s="471"/>
      <c r="R24" s="471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</row>
    <row r="25" spans="1:104" ht="76.5" customHeight="1">
      <c r="A25" s="494"/>
      <c r="B25" s="480"/>
      <c r="C25" s="479"/>
      <c r="D25" s="475"/>
      <c r="E25" s="493"/>
      <c r="F25" s="89" t="s">
        <v>481</v>
      </c>
      <c r="G25" s="278" t="s">
        <v>520</v>
      </c>
      <c r="H25" s="279" t="s">
        <v>622</v>
      </c>
      <c r="I25" s="288">
        <v>0.5</v>
      </c>
      <c r="J25" s="279" t="s">
        <v>178</v>
      </c>
      <c r="K25" s="281">
        <v>43739</v>
      </c>
      <c r="L25" s="281">
        <v>43768</v>
      </c>
      <c r="M25" s="282" t="s">
        <v>476</v>
      </c>
      <c r="N25" s="283">
        <v>110606394</v>
      </c>
      <c r="O25" s="472"/>
      <c r="P25" s="506"/>
      <c r="Q25" s="472"/>
      <c r="R25" s="472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</row>
    <row r="26" spans="1:104" ht="74.25" customHeight="1">
      <c r="A26" s="494"/>
      <c r="B26" s="480"/>
      <c r="C26" s="479"/>
      <c r="D26" s="475"/>
      <c r="E26" s="488" t="s">
        <v>511</v>
      </c>
      <c r="F26" s="89" t="s">
        <v>481</v>
      </c>
      <c r="G26" s="278" t="s">
        <v>521</v>
      </c>
      <c r="H26" s="279" t="s">
        <v>622</v>
      </c>
      <c r="I26" s="288">
        <v>1</v>
      </c>
      <c r="J26" s="279" t="s">
        <v>179</v>
      </c>
      <c r="K26" s="281">
        <v>43649</v>
      </c>
      <c r="L26" s="281">
        <v>43793</v>
      </c>
      <c r="M26" s="282" t="s">
        <v>476</v>
      </c>
      <c r="N26" s="285">
        <v>120000000</v>
      </c>
      <c r="O26" s="470">
        <f>SUM(N26:N29)</f>
        <v>300700707</v>
      </c>
      <c r="P26" s="506"/>
      <c r="Q26" s="470">
        <f>RESUMEN!E24</f>
        <v>276500707</v>
      </c>
      <c r="R26" s="470">
        <f>RESUMEN!D24</f>
        <v>24200000</v>
      </c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</row>
    <row r="27" spans="1:104" ht="55" customHeight="1">
      <c r="A27" s="494"/>
      <c r="B27" s="480"/>
      <c r="C27" s="479"/>
      <c r="D27" s="475"/>
      <c r="E27" s="489"/>
      <c r="F27" s="89" t="s">
        <v>481</v>
      </c>
      <c r="G27" s="278" t="s">
        <v>522</v>
      </c>
      <c r="H27" s="279" t="s">
        <v>633</v>
      </c>
      <c r="I27" s="288">
        <v>1</v>
      </c>
      <c r="J27" s="279" t="s">
        <v>180</v>
      </c>
      <c r="K27" s="281">
        <v>43586</v>
      </c>
      <c r="L27" s="281">
        <v>43615</v>
      </c>
      <c r="M27" s="282" t="s">
        <v>476</v>
      </c>
      <c r="N27" s="285">
        <v>70000000</v>
      </c>
      <c r="O27" s="471"/>
      <c r="P27" s="506"/>
      <c r="Q27" s="471"/>
      <c r="R27" s="471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</row>
    <row r="28" spans="1:104" ht="80" customHeight="1">
      <c r="A28" s="494"/>
      <c r="B28" s="480"/>
      <c r="C28" s="479"/>
      <c r="D28" s="475"/>
      <c r="E28" s="489"/>
      <c r="F28" s="89" t="s">
        <v>481</v>
      </c>
      <c r="G28" s="278" t="s">
        <v>523</v>
      </c>
      <c r="H28" s="279" t="s">
        <v>634</v>
      </c>
      <c r="I28" s="288">
        <v>165000</v>
      </c>
      <c r="J28" s="279" t="s">
        <v>181</v>
      </c>
      <c r="K28" s="281">
        <v>43502</v>
      </c>
      <c r="L28" s="281">
        <v>43824</v>
      </c>
      <c r="M28" s="282" t="s">
        <v>476</v>
      </c>
      <c r="N28" s="285">
        <v>40000000</v>
      </c>
      <c r="O28" s="471"/>
      <c r="P28" s="506"/>
      <c r="Q28" s="471"/>
      <c r="R28" s="471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</row>
    <row r="29" spans="1:104" ht="55" customHeight="1">
      <c r="A29" s="494"/>
      <c r="B29" s="480"/>
      <c r="C29" s="479"/>
      <c r="D29" s="475"/>
      <c r="E29" s="490"/>
      <c r="F29" s="89" t="s">
        <v>481</v>
      </c>
      <c r="G29" s="278" t="s">
        <v>524</v>
      </c>
      <c r="H29" s="279" t="s">
        <v>633</v>
      </c>
      <c r="I29" s="288">
        <v>1</v>
      </c>
      <c r="J29" s="279" t="s">
        <v>180</v>
      </c>
      <c r="K29" s="281">
        <v>43503</v>
      </c>
      <c r="L29" s="281">
        <v>43825</v>
      </c>
      <c r="M29" s="282" t="s">
        <v>476</v>
      </c>
      <c r="N29" s="285">
        <v>70700707</v>
      </c>
      <c r="O29" s="472"/>
      <c r="P29" s="506"/>
      <c r="Q29" s="472"/>
      <c r="R29" s="472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</row>
    <row r="30" spans="1:104" ht="72" customHeight="1">
      <c r="A30" s="494"/>
      <c r="B30" s="480"/>
      <c r="C30" s="479"/>
      <c r="D30" s="475"/>
      <c r="E30" s="488" t="s">
        <v>482</v>
      </c>
      <c r="F30" s="89" t="s">
        <v>473</v>
      </c>
      <c r="G30" s="290" t="s">
        <v>29</v>
      </c>
      <c r="H30" s="279" t="s">
        <v>479</v>
      </c>
      <c r="I30" s="288"/>
      <c r="J30" s="279" t="s">
        <v>182</v>
      </c>
      <c r="K30" s="281">
        <v>43504</v>
      </c>
      <c r="L30" s="281">
        <v>43826</v>
      </c>
      <c r="M30" s="282" t="s">
        <v>234</v>
      </c>
      <c r="N30" s="285">
        <v>100000000</v>
      </c>
      <c r="O30" s="470">
        <f>SUM(N30:N31)</f>
        <v>201376531</v>
      </c>
      <c r="P30" s="506"/>
      <c r="Q30" s="470">
        <f>RESUMEN!F28</f>
        <v>201376531</v>
      </c>
      <c r="R30" s="470">
        <f>RESUMEN!D28</f>
        <v>0</v>
      </c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</row>
    <row r="31" spans="1:104" ht="73" customHeight="1">
      <c r="A31" s="494"/>
      <c r="B31" s="480"/>
      <c r="C31" s="479"/>
      <c r="D31" s="475"/>
      <c r="E31" s="490"/>
      <c r="F31" s="89" t="s">
        <v>481</v>
      </c>
      <c r="G31" s="290" t="s">
        <v>483</v>
      </c>
      <c r="H31" s="279" t="s">
        <v>762</v>
      </c>
      <c r="I31" s="288">
        <v>1</v>
      </c>
      <c r="J31" s="279" t="s">
        <v>183</v>
      </c>
      <c r="K31" s="281">
        <v>43505</v>
      </c>
      <c r="L31" s="281">
        <v>43644</v>
      </c>
      <c r="M31" s="282" t="s">
        <v>476</v>
      </c>
      <c r="N31" s="285">
        <v>101376531</v>
      </c>
      <c r="O31" s="472"/>
      <c r="P31" s="506"/>
      <c r="Q31" s="472"/>
      <c r="R31" s="472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</row>
    <row r="32" spans="1:104" ht="55" customHeight="1">
      <c r="A32" s="494"/>
      <c r="B32" s="480"/>
      <c r="C32" s="479"/>
      <c r="D32" s="502" t="s">
        <v>461</v>
      </c>
      <c r="E32" s="488" t="s">
        <v>105</v>
      </c>
      <c r="F32" s="89" t="s">
        <v>481</v>
      </c>
      <c r="G32" s="291" t="s">
        <v>107</v>
      </c>
      <c r="H32" s="279" t="s">
        <v>484</v>
      </c>
      <c r="I32" s="288">
        <v>200000</v>
      </c>
      <c r="J32" s="279" t="s">
        <v>184</v>
      </c>
      <c r="K32" s="281">
        <v>43475</v>
      </c>
      <c r="L32" s="281">
        <v>43828</v>
      </c>
      <c r="M32" s="282"/>
      <c r="N32" s="285">
        <v>800000000</v>
      </c>
      <c r="O32" s="470">
        <f>SUM(N32:N40)</f>
        <v>1121789726</v>
      </c>
      <c r="P32" s="510">
        <f>SUM(O32:O51)</f>
        <v>4788215402</v>
      </c>
      <c r="Q32" s="470">
        <f>RESUMEN!E30</f>
        <v>269289726</v>
      </c>
      <c r="R32" s="470">
        <f>RESUMEN!D30</f>
        <v>852500000</v>
      </c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</row>
    <row r="33" spans="1:104" ht="55" customHeight="1">
      <c r="A33" s="494"/>
      <c r="B33" s="480"/>
      <c r="C33" s="479"/>
      <c r="D33" s="503"/>
      <c r="E33" s="489"/>
      <c r="F33" s="89" t="s">
        <v>481</v>
      </c>
      <c r="G33" s="291" t="s">
        <v>489</v>
      </c>
      <c r="H33" s="279" t="s">
        <v>635</v>
      </c>
      <c r="I33" s="288">
        <v>16</v>
      </c>
      <c r="J33" s="279" t="s">
        <v>185</v>
      </c>
      <c r="K33" s="281">
        <v>43475</v>
      </c>
      <c r="L33" s="281">
        <v>43828</v>
      </c>
      <c r="M33" s="282"/>
      <c r="N33" s="285">
        <v>35000000</v>
      </c>
      <c r="O33" s="471"/>
      <c r="P33" s="503"/>
      <c r="Q33" s="471"/>
      <c r="R33" s="471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</row>
    <row r="34" spans="1:104" ht="55" customHeight="1">
      <c r="A34" s="494"/>
      <c r="B34" s="480"/>
      <c r="C34" s="479"/>
      <c r="D34" s="503"/>
      <c r="E34" s="489"/>
      <c r="F34" s="89" t="s">
        <v>481</v>
      </c>
      <c r="G34" s="278" t="s">
        <v>490</v>
      </c>
      <c r="H34" s="279" t="s">
        <v>636</v>
      </c>
      <c r="I34" s="288">
        <v>140</v>
      </c>
      <c r="J34" s="279" t="s">
        <v>186</v>
      </c>
      <c r="K34" s="281">
        <v>43475</v>
      </c>
      <c r="L34" s="281">
        <v>43828</v>
      </c>
      <c r="M34" s="282"/>
      <c r="N34" s="284">
        <v>40000000</v>
      </c>
      <c r="O34" s="471"/>
      <c r="P34" s="503"/>
      <c r="Q34" s="471"/>
      <c r="R34" s="471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</row>
    <row r="35" spans="1:104" ht="55" customHeight="1">
      <c r="A35" s="494"/>
      <c r="B35" s="480"/>
      <c r="C35" s="479"/>
      <c r="D35" s="503"/>
      <c r="E35" s="489"/>
      <c r="F35" s="89" t="s">
        <v>481</v>
      </c>
      <c r="G35" s="278" t="s">
        <v>491</v>
      </c>
      <c r="H35" s="279" t="s">
        <v>637</v>
      </c>
      <c r="I35" s="288">
        <v>120</v>
      </c>
      <c r="J35" s="279" t="s">
        <v>187</v>
      </c>
      <c r="K35" s="281">
        <v>43475</v>
      </c>
      <c r="L35" s="281">
        <v>43828</v>
      </c>
      <c r="M35" s="282"/>
      <c r="N35" s="285">
        <v>50000000</v>
      </c>
      <c r="O35" s="471"/>
      <c r="P35" s="503"/>
      <c r="Q35" s="471"/>
      <c r="R35" s="471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</row>
    <row r="36" spans="1:104" ht="55" customHeight="1">
      <c r="A36" s="494"/>
      <c r="B36" s="480"/>
      <c r="C36" s="479"/>
      <c r="D36" s="503"/>
      <c r="E36" s="489"/>
      <c r="F36" s="89" t="s">
        <v>481</v>
      </c>
      <c r="G36" s="278" t="s">
        <v>492</v>
      </c>
      <c r="H36" s="279" t="s">
        <v>633</v>
      </c>
      <c r="I36" s="288">
        <v>100</v>
      </c>
      <c r="J36" s="279" t="s">
        <v>188</v>
      </c>
      <c r="K36" s="281">
        <v>43475</v>
      </c>
      <c r="L36" s="281">
        <v>43828</v>
      </c>
      <c r="M36" s="282"/>
      <c r="N36" s="285">
        <v>70000000</v>
      </c>
      <c r="O36" s="471"/>
      <c r="P36" s="503"/>
      <c r="Q36" s="471"/>
      <c r="R36" s="471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</row>
    <row r="37" spans="1:104" ht="55" customHeight="1">
      <c r="A37" s="494"/>
      <c r="B37" s="480"/>
      <c r="C37" s="479"/>
      <c r="D37" s="503"/>
      <c r="E37" s="489"/>
      <c r="F37" s="89" t="s">
        <v>481</v>
      </c>
      <c r="G37" s="278" t="s">
        <v>493</v>
      </c>
      <c r="H37" s="279" t="s">
        <v>637</v>
      </c>
      <c r="I37" s="288">
        <v>100</v>
      </c>
      <c r="J37" s="279" t="s">
        <v>189</v>
      </c>
      <c r="K37" s="281">
        <v>43475</v>
      </c>
      <c r="L37" s="281">
        <v>43828</v>
      </c>
      <c r="M37" s="282"/>
      <c r="N37" s="285">
        <v>30000000</v>
      </c>
      <c r="O37" s="471"/>
      <c r="P37" s="503"/>
      <c r="Q37" s="471"/>
      <c r="R37" s="471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</row>
    <row r="38" spans="1:104" ht="55" customHeight="1">
      <c r="A38" s="494"/>
      <c r="B38" s="480"/>
      <c r="C38" s="479"/>
      <c r="D38" s="503"/>
      <c r="E38" s="489"/>
      <c r="F38" s="89" t="s">
        <v>481</v>
      </c>
      <c r="G38" s="278" t="s">
        <v>494</v>
      </c>
      <c r="H38" s="279" t="s">
        <v>638</v>
      </c>
      <c r="I38" s="288">
        <v>2</v>
      </c>
      <c r="J38" s="279" t="s">
        <v>190</v>
      </c>
      <c r="K38" s="281">
        <v>43589</v>
      </c>
      <c r="L38" s="281">
        <v>43785</v>
      </c>
      <c r="M38" s="282"/>
      <c r="N38" s="285">
        <v>50000000</v>
      </c>
      <c r="O38" s="471"/>
      <c r="P38" s="503"/>
      <c r="Q38" s="471"/>
      <c r="R38" s="471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</row>
    <row r="39" spans="1:104" ht="55" customHeight="1">
      <c r="A39" s="494"/>
      <c r="B39" s="480"/>
      <c r="C39" s="479"/>
      <c r="D39" s="503"/>
      <c r="E39" s="489"/>
      <c r="F39" s="89" t="s">
        <v>481</v>
      </c>
      <c r="G39" s="278" t="s">
        <v>121</v>
      </c>
      <c r="H39" s="279" t="s">
        <v>639</v>
      </c>
      <c r="I39" s="288">
        <v>16</v>
      </c>
      <c r="J39" s="279" t="s">
        <v>191</v>
      </c>
      <c r="K39" s="281">
        <v>43501</v>
      </c>
      <c r="L39" s="281">
        <v>43766</v>
      </c>
      <c r="M39" s="282"/>
      <c r="N39" s="285">
        <v>26789726</v>
      </c>
      <c r="O39" s="471"/>
      <c r="P39" s="503"/>
      <c r="Q39" s="471"/>
      <c r="R39" s="471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</row>
    <row r="40" spans="1:104" ht="55" customHeight="1">
      <c r="A40" s="494"/>
      <c r="B40" s="480"/>
      <c r="C40" s="479"/>
      <c r="D40" s="503"/>
      <c r="E40" s="490"/>
      <c r="F40" s="89" t="s">
        <v>481</v>
      </c>
      <c r="G40" s="278" t="s">
        <v>123</v>
      </c>
      <c r="H40" s="279" t="s">
        <v>633</v>
      </c>
      <c r="I40" s="288">
        <v>1</v>
      </c>
      <c r="J40" s="279" t="s">
        <v>192</v>
      </c>
      <c r="K40" s="281">
        <v>43775</v>
      </c>
      <c r="L40" s="281">
        <v>43797</v>
      </c>
      <c r="M40" s="282"/>
      <c r="N40" s="285">
        <v>20000000</v>
      </c>
      <c r="O40" s="472"/>
      <c r="P40" s="503"/>
      <c r="Q40" s="472"/>
      <c r="R40" s="472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</row>
    <row r="41" spans="1:104" ht="75.75" customHeight="1">
      <c r="A41" s="494"/>
      <c r="B41" s="480"/>
      <c r="C41" s="479"/>
      <c r="D41" s="503"/>
      <c r="E41" s="488" t="s">
        <v>529</v>
      </c>
      <c r="F41" s="89" t="s">
        <v>481</v>
      </c>
      <c r="G41" s="279" t="s">
        <v>33</v>
      </c>
      <c r="H41" s="279" t="s">
        <v>640</v>
      </c>
      <c r="I41" s="288">
        <v>96</v>
      </c>
      <c r="J41" s="279" t="s">
        <v>193</v>
      </c>
      <c r="K41" s="281">
        <v>43499</v>
      </c>
      <c r="L41" s="281">
        <v>43798</v>
      </c>
      <c r="M41" s="282"/>
      <c r="N41" s="285">
        <v>130000000</v>
      </c>
      <c r="O41" s="511">
        <f>SUM(N41:N42)</f>
        <v>372856007</v>
      </c>
      <c r="P41" s="503"/>
      <c r="Q41" s="470">
        <f>RESUMEN!E39</f>
        <v>372856007</v>
      </c>
      <c r="R41" s="470">
        <f>RESUMEN!D39</f>
        <v>0</v>
      </c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</row>
    <row r="42" spans="1:104" ht="121" customHeight="1">
      <c r="A42" s="494"/>
      <c r="B42" s="480"/>
      <c r="C42" s="479"/>
      <c r="D42" s="503"/>
      <c r="E42" s="489"/>
      <c r="F42" s="89" t="s">
        <v>481</v>
      </c>
      <c r="G42" s="279" t="s">
        <v>125</v>
      </c>
      <c r="H42" s="279" t="s">
        <v>641</v>
      </c>
      <c r="I42" s="288">
        <v>1</v>
      </c>
      <c r="J42" s="279" t="s">
        <v>194</v>
      </c>
      <c r="K42" s="281">
        <v>43473</v>
      </c>
      <c r="L42" s="281">
        <v>43819</v>
      </c>
      <c r="M42" s="282"/>
      <c r="N42" s="285">
        <v>242856007</v>
      </c>
      <c r="O42" s="511"/>
      <c r="P42" s="503"/>
      <c r="Q42" s="472"/>
      <c r="R42" s="472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</row>
    <row r="43" spans="1:104" ht="66.75" customHeight="1">
      <c r="A43" s="494"/>
      <c r="B43" s="480"/>
      <c r="C43" s="479"/>
      <c r="D43" s="503"/>
      <c r="E43" s="488" t="s">
        <v>530</v>
      </c>
      <c r="F43" s="89" t="s">
        <v>481</v>
      </c>
      <c r="G43" s="292" t="s">
        <v>37</v>
      </c>
      <c r="H43" s="279" t="s">
        <v>622</v>
      </c>
      <c r="I43" s="288">
        <v>10</v>
      </c>
      <c r="J43" s="279" t="s">
        <v>195</v>
      </c>
      <c r="K43" s="281">
        <v>43620</v>
      </c>
      <c r="L43" s="281">
        <v>43790</v>
      </c>
      <c r="M43" s="282"/>
      <c r="N43" s="285">
        <v>130000000</v>
      </c>
      <c r="O43" s="470">
        <f>SUM(N43:N44)</f>
        <v>271237869</v>
      </c>
      <c r="P43" s="503"/>
      <c r="Q43" s="470">
        <f>RESUMEN!C41+RESUMEN!C42</f>
        <v>271237869</v>
      </c>
      <c r="R43" s="470">
        <v>0</v>
      </c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</row>
    <row r="44" spans="1:104" ht="55" customHeight="1">
      <c r="A44" s="494"/>
      <c r="B44" s="480"/>
      <c r="C44" s="479"/>
      <c r="D44" s="503"/>
      <c r="E44" s="489"/>
      <c r="F44" s="89" t="s">
        <v>481</v>
      </c>
      <c r="G44" s="292" t="s">
        <v>213</v>
      </c>
      <c r="H44" s="279" t="s">
        <v>642</v>
      </c>
      <c r="I44" s="288">
        <v>4</v>
      </c>
      <c r="J44" s="279" t="s">
        <v>196</v>
      </c>
      <c r="K44" s="281">
        <v>43506</v>
      </c>
      <c r="L44" s="281">
        <v>43821</v>
      </c>
      <c r="M44" s="282"/>
      <c r="N44" s="285">
        <v>141237869</v>
      </c>
      <c r="O44" s="471"/>
      <c r="P44" s="503"/>
      <c r="Q44" s="471"/>
      <c r="R44" s="471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</row>
    <row r="45" spans="1:104" ht="55" customHeight="1">
      <c r="A45" s="494"/>
      <c r="B45" s="480"/>
      <c r="C45" s="479"/>
      <c r="D45" s="503"/>
      <c r="E45" s="489"/>
      <c r="F45" s="89" t="s">
        <v>481</v>
      </c>
      <c r="G45" s="292" t="s">
        <v>532</v>
      </c>
      <c r="H45" s="293" t="s">
        <v>534</v>
      </c>
      <c r="I45" s="288">
        <v>7</v>
      </c>
      <c r="J45" s="294" t="s">
        <v>535</v>
      </c>
      <c r="K45" s="295" t="s">
        <v>536</v>
      </c>
      <c r="L45" s="295" t="s">
        <v>537</v>
      </c>
      <c r="M45" s="295" t="s">
        <v>538</v>
      </c>
      <c r="N45" s="296">
        <v>70000000</v>
      </c>
      <c r="O45" s="471"/>
      <c r="P45" s="503"/>
      <c r="Q45" s="471"/>
      <c r="R45" s="471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</row>
    <row r="46" spans="1:104" ht="55" customHeight="1">
      <c r="A46" s="494"/>
      <c r="B46" s="480"/>
      <c r="C46" s="479"/>
      <c r="D46" s="503"/>
      <c r="E46" s="490"/>
      <c r="F46" s="89" t="s">
        <v>481</v>
      </c>
      <c r="G46" s="297" t="s">
        <v>533</v>
      </c>
      <c r="H46" s="293" t="s">
        <v>539</v>
      </c>
      <c r="I46" s="288">
        <v>5</v>
      </c>
      <c r="J46" s="294" t="s">
        <v>540</v>
      </c>
      <c r="K46" s="298" t="s">
        <v>541</v>
      </c>
      <c r="L46" s="298" t="s">
        <v>542</v>
      </c>
      <c r="M46" s="298" t="s">
        <v>538</v>
      </c>
      <c r="N46" s="299">
        <v>75000000</v>
      </c>
      <c r="O46" s="472"/>
      <c r="P46" s="503"/>
      <c r="Q46" s="472"/>
      <c r="R46" s="472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</row>
    <row r="47" spans="1:104" ht="96" customHeight="1">
      <c r="A47" s="494"/>
      <c r="B47" s="480"/>
      <c r="C47" s="479"/>
      <c r="D47" s="503"/>
      <c r="E47" s="484" t="s">
        <v>516</v>
      </c>
      <c r="F47" s="89" t="s">
        <v>504</v>
      </c>
      <c r="G47" s="292" t="s">
        <v>643</v>
      </c>
      <c r="H47" s="279" t="s">
        <v>644</v>
      </c>
      <c r="I47" s="280">
        <v>5</v>
      </c>
      <c r="J47" s="279" t="s">
        <v>197</v>
      </c>
      <c r="K47" s="281">
        <v>43535</v>
      </c>
      <c r="L47" s="281">
        <v>43669</v>
      </c>
      <c r="M47" s="282" t="s">
        <v>505</v>
      </c>
      <c r="N47" s="284">
        <v>1136494463</v>
      </c>
      <c r="O47" s="470">
        <f>SUM(N47:N51)</f>
        <v>3022331800</v>
      </c>
      <c r="P47" s="503"/>
      <c r="Q47" s="105">
        <f>RESUMEN!C43</f>
        <v>1136494463</v>
      </c>
      <c r="R47" s="105">
        <v>0</v>
      </c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</row>
    <row r="48" spans="1:104" ht="81" customHeight="1">
      <c r="A48" s="494"/>
      <c r="B48" s="480"/>
      <c r="C48" s="479"/>
      <c r="D48" s="503"/>
      <c r="E48" s="484"/>
      <c r="F48" s="89" t="s">
        <v>506</v>
      </c>
      <c r="G48" s="278" t="s">
        <v>512</v>
      </c>
      <c r="H48" s="279" t="s">
        <v>622</v>
      </c>
      <c r="I48" s="280">
        <v>1</v>
      </c>
      <c r="J48" s="279" t="s">
        <v>218</v>
      </c>
      <c r="K48" s="281">
        <v>43658</v>
      </c>
      <c r="L48" s="281">
        <v>43732</v>
      </c>
      <c r="M48" s="282" t="s">
        <v>507</v>
      </c>
      <c r="N48" s="285">
        <v>800000000</v>
      </c>
      <c r="O48" s="471"/>
      <c r="P48" s="503"/>
      <c r="Q48" s="105">
        <f>RESUMEN!C44</f>
        <v>800000000</v>
      </c>
      <c r="R48" s="105">
        <v>0</v>
      </c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</row>
    <row r="49" spans="1:104" ht="55" customHeight="1">
      <c r="A49" s="494"/>
      <c r="B49" s="480"/>
      <c r="C49" s="479"/>
      <c r="D49" s="503"/>
      <c r="E49" s="484"/>
      <c r="F49" s="89" t="s">
        <v>504</v>
      </c>
      <c r="G49" s="278" t="s">
        <v>513</v>
      </c>
      <c r="H49" s="279" t="s">
        <v>637</v>
      </c>
      <c r="I49" s="280">
        <v>220</v>
      </c>
      <c r="J49" s="279" t="s">
        <v>194</v>
      </c>
      <c r="K49" s="281">
        <v>43658</v>
      </c>
      <c r="L49" s="281">
        <v>43732</v>
      </c>
      <c r="M49" s="282" t="s">
        <v>505</v>
      </c>
      <c r="N49" s="285">
        <v>400000000</v>
      </c>
      <c r="O49" s="471"/>
      <c r="P49" s="503"/>
      <c r="Q49" s="105">
        <f>(RESUMEN!C45-'PERSONAL PRESTACIÓN DE SERVICIO'!B202)</f>
        <v>17420000</v>
      </c>
      <c r="R49" s="105">
        <f>'PERSONAL PRESTACIÓN DE SERVICIO'!B202</f>
        <v>382580000</v>
      </c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</row>
    <row r="50" spans="1:104" ht="48" customHeight="1">
      <c r="A50" s="494"/>
      <c r="B50" s="480"/>
      <c r="C50" s="479"/>
      <c r="D50" s="503"/>
      <c r="E50" s="484"/>
      <c r="F50" s="89" t="s">
        <v>504</v>
      </c>
      <c r="G50" s="278" t="s">
        <v>514</v>
      </c>
      <c r="H50" s="279" t="s">
        <v>644</v>
      </c>
      <c r="I50" s="280">
        <v>1</v>
      </c>
      <c r="J50" s="279" t="s">
        <v>198</v>
      </c>
      <c r="K50" s="281">
        <v>43805</v>
      </c>
      <c r="L50" s="281">
        <v>43822</v>
      </c>
      <c r="M50" s="282" t="s">
        <v>505</v>
      </c>
      <c r="N50" s="285">
        <v>350000000</v>
      </c>
      <c r="O50" s="471"/>
      <c r="P50" s="503"/>
      <c r="Q50" s="105">
        <f>RESUMEN!C46</f>
        <v>350000000</v>
      </c>
      <c r="R50" s="105">
        <v>0</v>
      </c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</row>
    <row r="51" spans="1:104" ht="77.5">
      <c r="A51" s="494"/>
      <c r="B51" s="480"/>
      <c r="C51" s="479"/>
      <c r="D51" s="504"/>
      <c r="E51" s="484"/>
      <c r="F51" s="89" t="s">
        <v>504</v>
      </c>
      <c r="G51" s="278" t="s">
        <v>515</v>
      </c>
      <c r="H51" s="279" t="s">
        <v>644</v>
      </c>
      <c r="I51" s="288">
        <v>1</v>
      </c>
      <c r="J51" s="279" t="s">
        <v>216</v>
      </c>
      <c r="K51" s="281">
        <v>43502</v>
      </c>
      <c r="L51" s="281">
        <v>43701</v>
      </c>
      <c r="M51" s="282" t="s">
        <v>505</v>
      </c>
      <c r="N51" s="285">
        <v>335837337</v>
      </c>
      <c r="O51" s="472"/>
      <c r="P51" s="504"/>
      <c r="Q51" s="105">
        <f>RESUMEN!C47</f>
        <v>335837337</v>
      </c>
      <c r="R51" s="105">
        <v>0</v>
      </c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</row>
    <row r="52" spans="1:104" ht="32" customHeight="1">
      <c r="A52" s="494"/>
      <c r="B52" s="480"/>
      <c r="C52" s="479"/>
      <c r="D52" s="516" t="s">
        <v>135</v>
      </c>
      <c r="E52" s="488" t="s">
        <v>135</v>
      </c>
      <c r="F52" s="89" t="s">
        <v>481</v>
      </c>
      <c r="G52" s="292" t="s">
        <v>220</v>
      </c>
      <c r="H52" s="279" t="s">
        <v>642</v>
      </c>
      <c r="I52" s="288">
        <v>4</v>
      </c>
      <c r="J52" s="279" t="s">
        <v>199</v>
      </c>
      <c r="K52" s="281">
        <v>43502</v>
      </c>
      <c r="L52" s="281">
        <v>43641</v>
      </c>
      <c r="M52" s="282" t="s">
        <v>476</v>
      </c>
      <c r="N52" s="285">
        <v>136182427</v>
      </c>
      <c r="O52" s="470">
        <f>SUM(N52:N53)</f>
        <v>246182427</v>
      </c>
      <c r="P52" s="512">
        <f>O52</f>
        <v>246182427</v>
      </c>
      <c r="Q52" s="470">
        <f>RESUMEN!E48</f>
        <v>131342427</v>
      </c>
      <c r="R52" s="470">
        <f>RESUMEN!D48</f>
        <v>114840000</v>
      </c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</row>
    <row r="53" spans="1:104" ht="93">
      <c r="A53" s="494"/>
      <c r="B53" s="480"/>
      <c r="C53" s="479"/>
      <c r="D53" s="517"/>
      <c r="E53" s="489"/>
      <c r="F53" s="89" t="s">
        <v>481</v>
      </c>
      <c r="G53" s="292" t="s">
        <v>41</v>
      </c>
      <c r="H53" s="279" t="s">
        <v>622</v>
      </c>
      <c r="I53" s="288">
        <v>8</v>
      </c>
      <c r="J53" s="279" t="s">
        <v>200</v>
      </c>
      <c r="K53" s="281">
        <v>43714</v>
      </c>
      <c r="L53" s="281">
        <v>43734</v>
      </c>
      <c r="M53" s="282" t="s">
        <v>476</v>
      </c>
      <c r="N53" s="285">
        <v>110000000</v>
      </c>
      <c r="O53" s="471"/>
      <c r="P53" s="513"/>
      <c r="Q53" s="471"/>
      <c r="R53" s="471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</row>
    <row r="54" spans="1:104" ht="47" customHeight="1">
      <c r="A54" s="494"/>
      <c r="B54" s="480"/>
      <c r="C54" s="479"/>
      <c r="D54" s="518"/>
      <c r="E54" s="490"/>
      <c r="F54" s="89" t="s">
        <v>481</v>
      </c>
      <c r="G54" s="292" t="s">
        <v>543</v>
      </c>
      <c r="H54" s="279" t="s">
        <v>544</v>
      </c>
      <c r="I54" s="288">
        <v>15</v>
      </c>
      <c r="J54" s="279" t="s">
        <v>545</v>
      </c>
      <c r="K54" s="281" t="s">
        <v>546</v>
      </c>
      <c r="L54" s="281" t="s">
        <v>537</v>
      </c>
      <c r="M54" s="282" t="s">
        <v>538</v>
      </c>
      <c r="N54" s="285">
        <v>150000000</v>
      </c>
      <c r="O54" s="472"/>
      <c r="P54" s="514"/>
      <c r="Q54" s="472"/>
      <c r="R54" s="472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</row>
    <row r="55" spans="1:104" ht="37.5" customHeight="1">
      <c r="A55" s="494"/>
      <c r="B55" s="480"/>
      <c r="C55" s="479"/>
      <c r="D55" s="519" t="s">
        <v>485</v>
      </c>
      <c r="E55" s="496" t="s">
        <v>508</v>
      </c>
      <c r="F55" s="499" t="s">
        <v>506</v>
      </c>
      <c r="G55" s="278" t="s">
        <v>221</v>
      </c>
      <c r="H55" s="278" t="s">
        <v>645</v>
      </c>
      <c r="I55" s="282">
        <v>1</v>
      </c>
      <c r="J55" s="278" t="s">
        <v>486</v>
      </c>
      <c r="K55" s="281">
        <v>43471</v>
      </c>
      <c r="L55" s="281">
        <v>43492</v>
      </c>
      <c r="M55" s="481" t="s">
        <v>507</v>
      </c>
      <c r="N55" s="285">
        <v>5000000</v>
      </c>
      <c r="O55" s="511">
        <f>SUM(N55:N66)</f>
        <v>60000000</v>
      </c>
      <c r="P55" s="507">
        <f>SUM(O55:O89)</f>
        <v>936905236</v>
      </c>
      <c r="Q55" s="470">
        <f>RESUMEN!E50+RESUMEN!C69+RESUMEN!C70</f>
        <v>666745236</v>
      </c>
      <c r="R55" s="470">
        <f>RESUMEN!D50</f>
        <v>270160000</v>
      </c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</row>
    <row r="56" spans="1:104" ht="46.5">
      <c r="A56" s="494"/>
      <c r="B56" s="480"/>
      <c r="C56" s="479"/>
      <c r="D56" s="519"/>
      <c r="E56" s="497"/>
      <c r="F56" s="500"/>
      <c r="G56" s="278" t="s">
        <v>222</v>
      </c>
      <c r="H56" s="278" t="s">
        <v>645</v>
      </c>
      <c r="I56" s="282">
        <v>1</v>
      </c>
      <c r="J56" s="278" t="s">
        <v>486</v>
      </c>
      <c r="K56" s="281">
        <v>43471</v>
      </c>
      <c r="L56" s="281">
        <v>43492</v>
      </c>
      <c r="M56" s="482"/>
      <c r="N56" s="285">
        <v>5000000</v>
      </c>
      <c r="O56" s="511"/>
      <c r="P56" s="508"/>
      <c r="Q56" s="471"/>
      <c r="R56" s="471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</row>
    <row r="57" spans="1:104" ht="46.5">
      <c r="A57" s="494"/>
      <c r="B57" s="480"/>
      <c r="C57" s="479"/>
      <c r="D57" s="519"/>
      <c r="E57" s="497"/>
      <c r="F57" s="500"/>
      <c r="G57" s="278" t="s">
        <v>223</v>
      </c>
      <c r="H57" s="278" t="s">
        <v>645</v>
      </c>
      <c r="I57" s="282">
        <v>1</v>
      </c>
      <c r="J57" s="278" t="s">
        <v>486</v>
      </c>
      <c r="K57" s="281">
        <v>43471</v>
      </c>
      <c r="L57" s="281">
        <v>43492</v>
      </c>
      <c r="M57" s="482"/>
      <c r="N57" s="285">
        <v>5000000</v>
      </c>
      <c r="O57" s="511"/>
      <c r="P57" s="508"/>
      <c r="Q57" s="471"/>
      <c r="R57" s="471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</row>
    <row r="58" spans="1:104" ht="46.5">
      <c r="A58" s="494"/>
      <c r="B58" s="480"/>
      <c r="C58" s="479"/>
      <c r="D58" s="519"/>
      <c r="E58" s="497"/>
      <c r="F58" s="500"/>
      <c r="G58" s="278" t="s">
        <v>224</v>
      </c>
      <c r="H58" s="278" t="s">
        <v>645</v>
      </c>
      <c r="I58" s="282">
        <v>1</v>
      </c>
      <c r="J58" s="278" t="s">
        <v>486</v>
      </c>
      <c r="K58" s="281">
        <v>43471</v>
      </c>
      <c r="L58" s="281">
        <v>43492</v>
      </c>
      <c r="M58" s="482"/>
      <c r="N58" s="285">
        <v>5000000</v>
      </c>
      <c r="O58" s="511"/>
      <c r="P58" s="508"/>
      <c r="Q58" s="471"/>
      <c r="R58" s="471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</row>
    <row r="59" spans="1:104" ht="46.5">
      <c r="A59" s="494"/>
      <c r="B59" s="480"/>
      <c r="C59" s="479"/>
      <c r="D59" s="519"/>
      <c r="E59" s="497"/>
      <c r="F59" s="500"/>
      <c r="G59" s="278" t="s">
        <v>225</v>
      </c>
      <c r="H59" s="278" t="s">
        <v>645</v>
      </c>
      <c r="I59" s="282">
        <v>1</v>
      </c>
      <c r="J59" s="278" t="s">
        <v>486</v>
      </c>
      <c r="K59" s="281">
        <v>43471</v>
      </c>
      <c r="L59" s="281">
        <v>43492</v>
      </c>
      <c r="M59" s="482"/>
      <c r="N59" s="285">
        <v>5000000</v>
      </c>
      <c r="O59" s="511"/>
      <c r="P59" s="508"/>
      <c r="Q59" s="471"/>
      <c r="R59" s="471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</row>
    <row r="60" spans="1:104" ht="46.5">
      <c r="A60" s="494"/>
      <c r="B60" s="480"/>
      <c r="C60" s="479"/>
      <c r="D60" s="519"/>
      <c r="E60" s="497"/>
      <c r="F60" s="500"/>
      <c r="G60" s="278" t="s">
        <v>6</v>
      </c>
      <c r="H60" s="278" t="s">
        <v>645</v>
      </c>
      <c r="I60" s="282">
        <v>1</v>
      </c>
      <c r="J60" s="278" t="s">
        <v>486</v>
      </c>
      <c r="K60" s="281">
        <v>43471</v>
      </c>
      <c r="L60" s="281">
        <v>43492</v>
      </c>
      <c r="M60" s="482"/>
      <c r="N60" s="285">
        <v>5000000</v>
      </c>
      <c r="O60" s="511"/>
      <c r="P60" s="508"/>
      <c r="Q60" s="471"/>
      <c r="R60" s="471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</row>
    <row r="61" spans="1:104" ht="46.5">
      <c r="A61" s="494"/>
      <c r="B61" s="480"/>
      <c r="C61" s="479"/>
      <c r="D61" s="519"/>
      <c r="E61" s="497"/>
      <c r="F61" s="500"/>
      <c r="G61" s="278" t="s">
        <v>226</v>
      </c>
      <c r="H61" s="278" t="s">
        <v>645</v>
      </c>
      <c r="I61" s="282">
        <v>1</v>
      </c>
      <c r="J61" s="278" t="s">
        <v>486</v>
      </c>
      <c r="K61" s="281">
        <v>43471</v>
      </c>
      <c r="L61" s="281">
        <v>43492</v>
      </c>
      <c r="M61" s="482"/>
      <c r="N61" s="285">
        <v>5000000</v>
      </c>
      <c r="O61" s="511"/>
      <c r="P61" s="508"/>
      <c r="Q61" s="471"/>
      <c r="R61" s="471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</row>
    <row r="62" spans="1:104" ht="46.5">
      <c r="A62" s="494"/>
      <c r="B62" s="480"/>
      <c r="C62" s="479"/>
      <c r="D62" s="519"/>
      <c r="E62" s="497"/>
      <c r="F62" s="500"/>
      <c r="G62" s="278" t="s">
        <v>227</v>
      </c>
      <c r="H62" s="278" t="s">
        <v>645</v>
      </c>
      <c r="I62" s="282">
        <v>1</v>
      </c>
      <c r="J62" s="278" t="s">
        <v>486</v>
      </c>
      <c r="K62" s="281">
        <v>43471</v>
      </c>
      <c r="L62" s="281">
        <v>43492</v>
      </c>
      <c r="M62" s="482"/>
      <c r="N62" s="285">
        <v>5000000</v>
      </c>
      <c r="O62" s="511"/>
      <c r="P62" s="508"/>
      <c r="Q62" s="471"/>
      <c r="R62" s="471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</row>
    <row r="63" spans="1:104" ht="46.5">
      <c r="A63" s="494"/>
      <c r="B63" s="480"/>
      <c r="C63" s="479"/>
      <c r="D63" s="519"/>
      <c r="E63" s="497"/>
      <c r="F63" s="500"/>
      <c r="G63" s="278" t="s">
        <v>228</v>
      </c>
      <c r="H63" s="278" t="s">
        <v>645</v>
      </c>
      <c r="I63" s="282">
        <v>1</v>
      </c>
      <c r="J63" s="278" t="s">
        <v>486</v>
      </c>
      <c r="K63" s="281">
        <v>43471</v>
      </c>
      <c r="L63" s="281">
        <v>43492</v>
      </c>
      <c r="M63" s="482"/>
      <c r="N63" s="285">
        <v>5000000</v>
      </c>
      <c r="O63" s="511"/>
      <c r="P63" s="508"/>
      <c r="Q63" s="471"/>
      <c r="R63" s="471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</row>
    <row r="64" spans="1:104" ht="46.5">
      <c r="A64" s="494"/>
      <c r="B64" s="480"/>
      <c r="C64" s="479"/>
      <c r="D64" s="519"/>
      <c r="E64" s="497"/>
      <c r="F64" s="500"/>
      <c r="G64" s="278" t="s">
        <v>229</v>
      </c>
      <c r="H64" s="278" t="s">
        <v>645</v>
      </c>
      <c r="I64" s="282">
        <v>1</v>
      </c>
      <c r="J64" s="278" t="s">
        <v>486</v>
      </c>
      <c r="K64" s="281">
        <v>43471</v>
      </c>
      <c r="L64" s="281">
        <v>43492</v>
      </c>
      <c r="M64" s="482"/>
      <c r="N64" s="285">
        <v>5000000</v>
      </c>
      <c r="O64" s="511"/>
      <c r="P64" s="508"/>
      <c r="Q64" s="471"/>
      <c r="R64" s="471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</row>
    <row r="65" spans="1:104" ht="46.5">
      <c r="A65" s="494"/>
      <c r="B65" s="480"/>
      <c r="C65" s="479"/>
      <c r="D65" s="519"/>
      <c r="E65" s="497"/>
      <c r="F65" s="500"/>
      <c r="G65" s="278" t="s">
        <v>230</v>
      </c>
      <c r="H65" s="278" t="s">
        <v>645</v>
      </c>
      <c r="I65" s="282">
        <v>1</v>
      </c>
      <c r="J65" s="278" t="s">
        <v>486</v>
      </c>
      <c r="K65" s="281">
        <v>43471</v>
      </c>
      <c r="L65" s="281">
        <v>43492</v>
      </c>
      <c r="M65" s="482"/>
      <c r="N65" s="285">
        <v>5000000</v>
      </c>
      <c r="O65" s="511"/>
      <c r="P65" s="508"/>
      <c r="Q65" s="471"/>
      <c r="R65" s="471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</row>
    <row r="66" spans="1:104" ht="46.5">
      <c r="A66" s="494"/>
      <c r="B66" s="480"/>
      <c r="C66" s="479"/>
      <c r="D66" s="519"/>
      <c r="E66" s="498"/>
      <c r="F66" s="501"/>
      <c r="G66" s="278" t="s">
        <v>231</v>
      </c>
      <c r="H66" s="278" t="s">
        <v>645</v>
      </c>
      <c r="I66" s="282">
        <v>1</v>
      </c>
      <c r="J66" s="278" t="s">
        <v>486</v>
      </c>
      <c r="K66" s="281">
        <v>43471</v>
      </c>
      <c r="L66" s="281">
        <v>43492</v>
      </c>
      <c r="M66" s="483"/>
      <c r="N66" s="285">
        <v>5000000</v>
      </c>
      <c r="O66" s="511"/>
      <c r="P66" s="508"/>
      <c r="Q66" s="471"/>
      <c r="R66" s="471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</row>
    <row r="67" spans="1:104" ht="46" customHeight="1">
      <c r="A67" s="494"/>
      <c r="B67" s="480"/>
      <c r="C67" s="479"/>
      <c r="D67" s="519"/>
      <c r="E67" s="496" t="s">
        <v>142</v>
      </c>
      <c r="F67" s="499" t="s">
        <v>481</v>
      </c>
      <c r="G67" s="278" t="s">
        <v>144</v>
      </c>
      <c r="H67" s="278" t="s">
        <v>646</v>
      </c>
      <c r="I67" s="288">
        <v>10</v>
      </c>
      <c r="J67" s="279" t="s">
        <v>201</v>
      </c>
      <c r="K67" s="279"/>
      <c r="L67" s="279"/>
      <c r="M67" s="481" t="s">
        <v>476</v>
      </c>
      <c r="N67" s="285">
        <v>5000000</v>
      </c>
      <c r="O67" s="470">
        <f>SUM(N67:N71)+'PERSONAL PRESTACIÓN DE SERVICIO'!B201</f>
        <v>326905236</v>
      </c>
      <c r="P67" s="508"/>
      <c r="Q67" s="471"/>
      <c r="R67" s="471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</row>
    <row r="68" spans="1:104" ht="64" customHeight="1">
      <c r="A68" s="494"/>
      <c r="B68" s="480"/>
      <c r="C68" s="479"/>
      <c r="D68" s="519"/>
      <c r="E68" s="497"/>
      <c r="F68" s="500"/>
      <c r="G68" s="292" t="s">
        <v>146</v>
      </c>
      <c r="H68" s="292" t="s">
        <v>633</v>
      </c>
      <c r="I68" s="288">
        <v>4</v>
      </c>
      <c r="J68" s="279" t="s">
        <v>168</v>
      </c>
      <c r="K68" s="279"/>
      <c r="L68" s="279"/>
      <c r="M68" s="482"/>
      <c r="N68" s="285">
        <v>10000000</v>
      </c>
      <c r="O68" s="471"/>
      <c r="P68" s="508"/>
      <c r="Q68" s="471"/>
      <c r="R68" s="471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</row>
    <row r="69" spans="1:104" ht="93">
      <c r="A69" s="494"/>
      <c r="B69" s="480"/>
      <c r="C69" s="479"/>
      <c r="D69" s="519"/>
      <c r="E69" s="497"/>
      <c r="F69" s="500"/>
      <c r="G69" s="292" t="s">
        <v>43</v>
      </c>
      <c r="H69" s="292" t="s">
        <v>622</v>
      </c>
      <c r="I69" s="288">
        <v>1</v>
      </c>
      <c r="J69" s="279" t="s">
        <v>202</v>
      </c>
      <c r="K69" s="279"/>
      <c r="L69" s="279"/>
      <c r="M69" s="482"/>
      <c r="N69" s="285">
        <v>10000000</v>
      </c>
      <c r="O69" s="471"/>
      <c r="P69" s="508"/>
      <c r="Q69" s="471"/>
      <c r="R69" s="471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</row>
    <row r="70" spans="1:104" ht="46.5">
      <c r="A70" s="494"/>
      <c r="B70" s="480"/>
      <c r="C70" s="479"/>
      <c r="D70" s="519"/>
      <c r="E70" s="497"/>
      <c r="F70" s="500"/>
      <c r="G70" s="290" t="s">
        <v>148</v>
      </c>
      <c r="H70" s="290" t="s">
        <v>647</v>
      </c>
      <c r="I70" s="288">
        <v>0.5</v>
      </c>
      <c r="J70" s="279" t="s">
        <v>203</v>
      </c>
      <c r="K70" s="279"/>
      <c r="L70" s="279"/>
      <c r="M70" s="482"/>
      <c r="N70" s="285">
        <v>10000000</v>
      </c>
      <c r="O70" s="471"/>
      <c r="P70" s="508"/>
      <c r="Q70" s="471"/>
      <c r="R70" s="471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</row>
    <row r="71" spans="1:104" ht="46.5">
      <c r="A71" s="494"/>
      <c r="B71" s="480"/>
      <c r="C71" s="479"/>
      <c r="D71" s="519"/>
      <c r="E71" s="497"/>
      <c r="F71" s="500"/>
      <c r="G71" s="292" t="s">
        <v>233</v>
      </c>
      <c r="H71" s="292" t="s">
        <v>648</v>
      </c>
      <c r="I71" s="288">
        <v>1</v>
      </c>
      <c r="J71" s="279" t="s">
        <v>203</v>
      </c>
      <c r="K71" s="279"/>
      <c r="L71" s="279"/>
      <c r="M71" s="483"/>
      <c r="N71" s="285">
        <v>21745236</v>
      </c>
      <c r="O71" s="471"/>
      <c r="P71" s="508"/>
      <c r="Q71" s="471"/>
      <c r="R71" s="471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</row>
    <row r="72" spans="1:104" ht="77.5">
      <c r="A72" s="494"/>
      <c r="B72" s="480"/>
      <c r="C72" s="479"/>
      <c r="D72" s="519"/>
      <c r="E72" s="497"/>
      <c r="F72" s="500"/>
      <c r="G72" s="294" t="s">
        <v>547</v>
      </c>
      <c r="H72" s="300" t="s">
        <v>548</v>
      </c>
      <c r="I72" s="295" t="s">
        <v>549</v>
      </c>
      <c r="J72" s="300" t="s">
        <v>610</v>
      </c>
      <c r="K72" s="300" t="s">
        <v>550</v>
      </c>
      <c r="L72" s="300" t="s">
        <v>537</v>
      </c>
      <c r="M72" s="300" t="s">
        <v>538</v>
      </c>
      <c r="N72" s="285">
        <v>0</v>
      </c>
      <c r="O72" s="471"/>
      <c r="P72" s="508"/>
      <c r="Q72" s="471"/>
      <c r="R72" s="471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</row>
    <row r="73" spans="1:104" ht="77.5">
      <c r="A73" s="494"/>
      <c r="B73" s="480"/>
      <c r="C73" s="479"/>
      <c r="D73" s="519"/>
      <c r="E73" s="497"/>
      <c r="F73" s="500"/>
      <c r="G73" s="294" t="s">
        <v>551</v>
      </c>
      <c r="H73" s="300" t="s">
        <v>552</v>
      </c>
      <c r="I73" s="295" t="s">
        <v>553</v>
      </c>
      <c r="J73" s="300" t="s">
        <v>554</v>
      </c>
      <c r="K73" s="300" t="s">
        <v>546</v>
      </c>
      <c r="L73" s="300" t="s">
        <v>555</v>
      </c>
      <c r="M73" s="300" t="s">
        <v>538</v>
      </c>
      <c r="N73" s="285">
        <v>0</v>
      </c>
      <c r="O73" s="471"/>
      <c r="P73" s="508"/>
      <c r="Q73" s="471"/>
      <c r="R73" s="471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</row>
    <row r="74" spans="1:104" ht="62">
      <c r="A74" s="494"/>
      <c r="B74" s="480"/>
      <c r="C74" s="479"/>
      <c r="D74" s="519"/>
      <c r="E74" s="497"/>
      <c r="F74" s="500"/>
      <c r="G74" s="294" t="s">
        <v>556</v>
      </c>
      <c r="H74" s="300" t="s">
        <v>557</v>
      </c>
      <c r="I74" s="295" t="s">
        <v>558</v>
      </c>
      <c r="J74" s="300" t="s">
        <v>559</v>
      </c>
      <c r="K74" s="300" t="s">
        <v>546</v>
      </c>
      <c r="L74" s="300" t="s">
        <v>537</v>
      </c>
      <c r="M74" s="300" t="s">
        <v>560</v>
      </c>
      <c r="N74" s="285">
        <v>5000000</v>
      </c>
      <c r="O74" s="471"/>
      <c r="P74" s="508"/>
      <c r="Q74" s="471"/>
      <c r="R74" s="471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</row>
    <row r="75" spans="1:104" ht="62">
      <c r="A75" s="494"/>
      <c r="B75" s="480"/>
      <c r="C75" s="479"/>
      <c r="D75" s="519"/>
      <c r="E75" s="497"/>
      <c r="F75" s="500"/>
      <c r="G75" s="294" t="s">
        <v>561</v>
      </c>
      <c r="H75" s="300" t="s">
        <v>562</v>
      </c>
      <c r="I75" s="295" t="s">
        <v>563</v>
      </c>
      <c r="J75" s="300" t="s">
        <v>564</v>
      </c>
      <c r="K75" s="300" t="s">
        <v>536</v>
      </c>
      <c r="L75" s="300" t="s">
        <v>537</v>
      </c>
      <c r="M75" s="300" t="s">
        <v>565</v>
      </c>
      <c r="N75" s="285">
        <v>60000000</v>
      </c>
      <c r="O75" s="471"/>
      <c r="P75" s="508"/>
      <c r="Q75" s="471"/>
      <c r="R75" s="471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</row>
    <row r="76" spans="1:104" ht="77.5">
      <c r="A76" s="494"/>
      <c r="B76" s="480"/>
      <c r="C76" s="479"/>
      <c r="D76" s="519"/>
      <c r="E76" s="497"/>
      <c r="F76" s="500"/>
      <c r="G76" s="294" t="s">
        <v>566</v>
      </c>
      <c r="H76" s="300" t="s">
        <v>567</v>
      </c>
      <c r="I76" s="295" t="s">
        <v>568</v>
      </c>
      <c r="J76" s="300" t="s">
        <v>569</v>
      </c>
      <c r="K76" s="300" t="s">
        <v>536</v>
      </c>
      <c r="L76" s="300" t="s">
        <v>536</v>
      </c>
      <c r="M76" s="300" t="s">
        <v>570</v>
      </c>
      <c r="N76" s="285">
        <v>30000000</v>
      </c>
      <c r="O76" s="471"/>
      <c r="P76" s="508"/>
      <c r="Q76" s="471"/>
      <c r="R76" s="471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</row>
    <row r="77" spans="1:104" ht="77.5">
      <c r="A77" s="494"/>
      <c r="B77" s="480"/>
      <c r="C77" s="479"/>
      <c r="D77" s="519"/>
      <c r="E77" s="497"/>
      <c r="F77" s="500"/>
      <c r="G77" s="294" t="s">
        <v>571</v>
      </c>
      <c r="H77" s="300" t="s">
        <v>572</v>
      </c>
      <c r="I77" s="295" t="s">
        <v>573</v>
      </c>
      <c r="J77" s="300" t="s">
        <v>574</v>
      </c>
      <c r="K77" s="300" t="s">
        <v>550</v>
      </c>
      <c r="L77" s="300" t="s">
        <v>537</v>
      </c>
      <c r="M77" s="300" t="s">
        <v>575</v>
      </c>
      <c r="N77" s="285">
        <v>0</v>
      </c>
      <c r="O77" s="471"/>
      <c r="P77" s="508"/>
      <c r="Q77" s="471"/>
      <c r="R77" s="471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</row>
    <row r="78" spans="1:104" ht="93">
      <c r="A78" s="494"/>
      <c r="B78" s="480"/>
      <c r="C78" s="479"/>
      <c r="D78" s="519"/>
      <c r="E78" s="497"/>
      <c r="F78" s="500"/>
      <c r="G78" s="294" t="s">
        <v>576</v>
      </c>
      <c r="H78" s="300" t="s">
        <v>577</v>
      </c>
      <c r="I78" s="295" t="s">
        <v>578</v>
      </c>
      <c r="J78" s="300" t="s">
        <v>579</v>
      </c>
      <c r="K78" s="300" t="s">
        <v>536</v>
      </c>
      <c r="L78" s="300" t="s">
        <v>580</v>
      </c>
      <c r="M78" s="300" t="s">
        <v>581</v>
      </c>
      <c r="N78" s="285">
        <v>20000000</v>
      </c>
      <c r="O78" s="471"/>
      <c r="P78" s="508"/>
      <c r="Q78" s="471"/>
      <c r="R78" s="471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</row>
    <row r="79" spans="1:104" ht="93">
      <c r="A79" s="494"/>
      <c r="B79" s="480"/>
      <c r="C79" s="479"/>
      <c r="D79" s="519"/>
      <c r="E79" s="497"/>
      <c r="F79" s="500"/>
      <c r="G79" s="294" t="s">
        <v>582</v>
      </c>
      <c r="H79" s="300" t="s">
        <v>583</v>
      </c>
      <c r="I79" s="295" t="s">
        <v>584</v>
      </c>
      <c r="J79" s="300" t="s">
        <v>585</v>
      </c>
      <c r="K79" s="300" t="s">
        <v>541</v>
      </c>
      <c r="L79" s="300" t="s">
        <v>541</v>
      </c>
      <c r="M79" s="300" t="s">
        <v>586</v>
      </c>
      <c r="N79" s="285">
        <v>30000000</v>
      </c>
      <c r="O79" s="471"/>
      <c r="P79" s="508"/>
      <c r="Q79" s="471"/>
      <c r="R79" s="471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</row>
    <row r="80" spans="1:104" ht="142" customHeight="1">
      <c r="A80" s="494"/>
      <c r="B80" s="480"/>
      <c r="C80" s="479"/>
      <c r="D80" s="519"/>
      <c r="E80" s="497"/>
      <c r="F80" s="500"/>
      <c r="G80" s="294" t="s">
        <v>587</v>
      </c>
      <c r="H80" s="300" t="s">
        <v>588</v>
      </c>
      <c r="I80" s="295" t="s">
        <v>589</v>
      </c>
      <c r="J80" s="300" t="s">
        <v>590</v>
      </c>
      <c r="K80" s="300" t="s">
        <v>591</v>
      </c>
      <c r="L80" s="300" t="s">
        <v>592</v>
      </c>
      <c r="M80" s="300" t="s">
        <v>593</v>
      </c>
      <c r="N80" s="285">
        <v>30000000</v>
      </c>
      <c r="O80" s="471"/>
      <c r="P80" s="508"/>
      <c r="Q80" s="471"/>
      <c r="R80" s="471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</row>
    <row r="81" spans="1:104" ht="105" customHeight="1">
      <c r="A81" s="494"/>
      <c r="B81" s="480"/>
      <c r="C81" s="479"/>
      <c r="D81" s="519"/>
      <c r="E81" s="497"/>
      <c r="F81" s="500"/>
      <c r="G81" s="294" t="s">
        <v>594</v>
      </c>
      <c r="H81" s="300" t="s">
        <v>595</v>
      </c>
      <c r="I81" s="295" t="s">
        <v>596</v>
      </c>
      <c r="J81" s="300" t="s">
        <v>597</v>
      </c>
      <c r="K81" s="300" t="s">
        <v>591</v>
      </c>
      <c r="L81" s="300" t="s">
        <v>537</v>
      </c>
      <c r="M81" s="300" t="s">
        <v>586</v>
      </c>
      <c r="N81" s="285">
        <v>30000000</v>
      </c>
      <c r="O81" s="471"/>
      <c r="P81" s="508"/>
      <c r="Q81" s="471"/>
      <c r="R81" s="471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</row>
    <row r="82" spans="1:104" ht="124">
      <c r="A82" s="494"/>
      <c r="B82" s="480"/>
      <c r="C82" s="479"/>
      <c r="D82" s="519"/>
      <c r="E82" s="497"/>
      <c r="F82" s="500"/>
      <c r="G82" s="294" t="s">
        <v>598</v>
      </c>
      <c r="H82" s="300" t="s">
        <v>599</v>
      </c>
      <c r="I82" s="295" t="s">
        <v>600</v>
      </c>
      <c r="J82" s="300" t="s">
        <v>601</v>
      </c>
      <c r="K82" s="300" t="s">
        <v>602</v>
      </c>
      <c r="L82" s="300" t="s">
        <v>537</v>
      </c>
      <c r="M82" s="300" t="s">
        <v>603</v>
      </c>
      <c r="N82" s="285">
        <v>50000000</v>
      </c>
      <c r="O82" s="471"/>
      <c r="P82" s="508"/>
      <c r="Q82" s="471"/>
      <c r="R82" s="471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</row>
    <row r="83" spans="1:104" ht="108.5">
      <c r="A83" s="494"/>
      <c r="B83" s="480"/>
      <c r="C83" s="479"/>
      <c r="D83" s="519"/>
      <c r="E83" s="498"/>
      <c r="F83" s="501"/>
      <c r="G83" s="294" t="s">
        <v>604</v>
      </c>
      <c r="H83" s="300" t="s">
        <v>605</v>
      </c>
      <c r="I83" s="295" t="s">
        <v>606</v>
      </c>
      <c r="J83" s="300" t="s">
        <v>607</v>
      </c>
      <c r="K83" s="300" t="s">
        <v>602</v>
      </c>
      <c r="L83" s="300" t="s">
        <v>608</v>
      </c>
      <c r="M83" s="300" t="s">
        <v>609</v>
      </c>
      <c r="N83" s="285">
        <v>38000000</v>
      </c>
      <c r="O83" s="472"/>
      <c r="P83" s="508"/>
      <c r="Q83" s="471"/>
      <c r="R83" s="471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</row>
    <row r="84" spans="1:104" ht="46.5">
      <c r="A84" s="494"/>
      <c r="B84" s="480"/>
      <c r="C84" s="479"/>
      <c r="D84" s="519"/>
      <c r="E84" s="496" t="s">
        <v>509</v>
      </c>
      <c r="F84" s="499" t="s">
        <v>481</v>
      </c>
      <c r="G84" s="279" t="s">
        <v>153</v>
      </c>
      <c r="H84" s="279" t="s">
        <v>647</v>
      </c>
      <c r="I84" s="288">
        <v>1</v>
      </c>
      <c r="J84" s="279" t="s">
        <v>204</v>
      </c>
      <c r="K84" s="279"/>
      <c r="L84" s="279"/>
      <c r="M84" s="282" t="s">
        <v>476</v>
      </c>
      <c r="N84" s="285">
        <v>5000000</v>
      </c>
      <c r="O84" s="470">
        <f>N84</f>
        <v>5000000</v>
      </c>
      <c r="P84" s="508"/>
      <c r="Q84" s="471"/>
      <c r="R84" s="471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</row>
    <row r="85" spans="1:104" ht="50" customHeight="1">
      <c r="A85" s="494"/>
      <c r="B85" s="480"/>
      <c r="C85" s="479"/>
      <c r="D85" s="519"/>
      <c r="E85" s="498"/>
      <c r="F85" s="501"/>
      <c r="G85" s="294" t="s">
        <v>611</v>
      </c>
      <c r="H85" s="301" t="s">
        <v>612</v>
      </c>
      <c r="I85" s="300" t="s">
        <v>613</v>
      </c>
      <c r="J85" s="300" t="s">
        <v>614</v>
      </c>
      <c r="K85" s="300" t="s">
        <v>546</v>
      </c>
      <c r="L85" s="300" t="s">
        <v>537</v>
      </c>
      <c r="M85" s="300" t="s">
        <v>615</v>
      </c>
      <c r="N85" s="296">
        <v>40000000</v>
      </c>
      <c r="O85" s="472"/>
      <c r="P85" s="508"/>
      <c r="Q85" s="471"/>
      <c r="R85" s="471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</row>
    <row r="86" spans="1:104" ht="62">
      <c r="A86" s="494"/>
      <c r="B86" s="480"/>
      <c r="C86" s="479"/>
      <c r="D86" s="519"/>
      <c r="E86" s="496" t="s">
        <v>510</v>
      </c>
      <c r="F86" s="106" t="s">
        <v>481</v>
      </c>
      <c r="G86" s="279" t="s">
        <v>157</v>
      </c>
      <c r="H86" s="279" t="s">
        <v>649</v>
      </c>
      <c r="I86" s="282">
        <v>1</v>
      </c>
      <c r="J86" s="279" t="s">
        <v>205</v>
      </c>
      <c r="K86" s="279"/>
      <c r="L86" s="279"/>
      <c r="M86" s="282" t="s">
        <v>476</v>
      </c>
      <c r="N86" s="285">
        <v>5000000</v>
      </c>
      <c r="O86" s="470">
        <f>SUM(N86:N89)-N87</f>
        <v>545000000</v>
      </c>
      <c r="P86" s="508"/>
      <c r="Q86" s="471"/>
      <c r="R86" s="471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</row>
    <row r="87" spans="1:104" ht="39" customHeight="1">
      <c r="A87" s="494"/>
      <c r="B87" s="480"/>
      <c r="C87" s="479"/>
      <c r="D87" s="519"/>
      <c r="E87" s="497"/>
      <c r="F87" s="106" t="s">
        <v>481</v>
      </c>
      <c r="G87" s="302" t="s">
        <v>616</v>
      </c>
      <c r="H87" s="295" t="s">
        <v>617</v>
      </c>
      <c r="I87" s="295" t="s">
        <v>618</v>
      </c>
      <c r="J87" s="295" t="s">
        <v>619</v>
      </c>
      <c r="K87" s="295" t="s">
        <v>546</v>
      </c>
      <c r="L87" s="295" t="s">
        <v>537</v>
      </c>
      <c r="M87" s="296" t="s">
        <v>565</v>
      </c>
      <c r="N87" s="303">
        <v>20000000</v>
      </c>
      <c r="O87" s="471"/>
      <c r="P87" s="508"/>
      <c r="Q87" s="471"/>
      <c r="R87" s="471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</row>
    <row r="88" spans="1:104" ht="27" customHeight="1">
      <c r="A88" s="494"/>
      <c r="B88" s="480"/>
      <c r="C88" s="479"/>
      <c r="D88" s="519"/>
      <c r="E88" s="497"/>
      <c r="F88" s="499" t="s">
        <v>506</v>
      </c>
      <c r="G88" s="279" t="s">
        <v>526</v>
      </c>
      <c r="H88" s="279"/>
      <c r="I88" s="282"/>
      <c r="J88" s="279"/>
      <c r="K88" s="279"/>
      <c r="L88" s="279"/>
      <c r="M88" s="282" t="s">
        <v>507</v>
      </c>
      <c r="N88" s="285">
        <f>RESUMEN!C69</f>
        <v>360000000</v>
      </c>
      <c r="O88" s="471"/>
      <c r="P88" s="508"/>
      <c r="Q88" s="471"/>
      <c r="R88" s="471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</row>
    <row r="89" spans="1:104" ht="31">
      <c r="A89" s="494"/>
      <c r="B89" s="480"/>
      <c r="C89" s="479"/>
      <c r="D89" s="519"/>
      <c r="E89" s="498"/>
      <c r="F89" s="501"/>
      <c r="G89" s="279" t="s">
        <v>525</v>
      </c>
      <c r="H89" s="279"/>
      <c r="I89" s="282"/>
      <c r="J89" s="279"/>
      <c r="K89" s="279"/>
      <c r="L89" s="279"/>
      <c r="M89" s="282" t="s">
        <v>507</v>
      </c>
      <c r="N89" s="285">
        <f>RESUMEN!C70</f>
        <v>180000000</v>
      </c>
      <c r="O89" s="472"/>
      <c r="P89" s="509"/>
      <c r="Q89" s="472"/>
      <c r="R89" s="472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</row>
    <row r="90" spans="1:104" ht="27" customHeight="1">
      <c r="A90" s="93"/>
      <c r="B90" s="93"/>
      <c r="C90" s="93"/>
      <c r="D90" s="93"/>
      <c r="E90" s="515" t="s">
        <v>531</v>
      </c>
      <c r="F90" s="515"/>
      <c r="G90" s="515"/>
      <c r="H90" s="515"/>
      <c r="I90" s="515"/>
      <c r="J90" s="515"/>
      <c r="K90" s="515"/>
      <c r="L90" s="515"/>
      <c r="M90" s="515"/>
      <c r="N90" s="91">
        <f>SUM(N5:N89)+'PERSONAL PRESTACIÓN DE SERVICIO'!B201-(N45+N46+N54+N72+N73+N74+N75+N76+N77+N78+N79+N80+N81+N82+N83+N85+N87)</f>
        <v>9093654525</v>
      </c>
      <c r="O90" s="109">
        <f>SUM(O5:O89)</f>
        <v>9093654525</v>
      </c>
      <c r="P90" s="109">
        <f>SUM(P5:P89)</f>
        <v>9093654525</v>
      </c>
      <c r="Q90" s="109">
        <f>SUM(Q5:Q89)</f>
        <v>6668264525</v>
      </c>
      <c r="R90" s="109">
        <f>SUM(R5:R89)</f>
        <v>2425390000</v>
      </c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</row>
    <row r="91" spans="1:104" ht="18.5">
      <c r="A91" s="93"/>
      <c r="B91" s="93"/>
      <c r="C91" s="93"/>
      <c r="D91" s="93"/>
      <c r="E91" s="107"/>
      <c r="F91" s="100"/>
      <c r="G91" s="93"/>
      <c r="H91" s="101"/>
      <c r="I91" s="93"/>
      <c r="J91" s="100"/>
      <c r="K91" s="93"/>
      <c r="L91" s="93"/>
      <c r="M91" s="93"/>
      <c r="N91" s="93"/>
      <c r="O91" s="102"/>
      <c r="P91" s="95"/>
      <c r="Q91" s="110">
        <f>Q90/P90</f>
        <v>0.73328764653064493</v>
      </c>
      <c r="R91" s="110">
        <f>R90/P90</f>
        <v>0.26671235346935507</v>
      </c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</row>
    <row r="92" spans="1:104">
      <c r="A92" s="93"/>
      <c r="B92" s="93"/>
      <c r="C92" s="93"/>
      <c r="D92" s="93"/>
      <c r="E92" s="107"/>
      <c r="F92" s="100"/>
      <c r="G92" s="93"/>
      <c r="H92" s="101"/>
      <c r="I92" s="93"/>
      <c r="J92" s="100"/>
      <c r="K92" s="93"/>
      <c r="L92" s="93"/>
      <c r="M92" s="93"/>
      <c r="N92" s="93"/>
      <c r="O92" s="102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</row>
    <row r="93" spans="1:104">
      <c r="A93" s="93"/>
      <c r="B93" s="93"/>
      <c r="C93" s="93"/>
      <c r="D93" s="93"/>
      <c r="E93" s="107"/>
      <c r="F93" s="100"/>
      <c r="G93" s="93"/>
      <c r="H93" s="101"/>
      <c r="I93" s="93"/>
      <c r="J93" s="100"/>
      <c r="K93" s="93"/>
      <c r="L93" s="93"/>
      <c r="M93" s="90"/>
      <c r="N93" s="93"/>
      <c r="O93" s="102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</row>
    <row r="94" spans="1:104">
      <c r="A94" s="93"/>
      <c r="B94" s="93"/>
      <c r="C94" s="93"/>
      <c r="D94" s="93"/>
      <c r="E94" s="107"/>
      <c r="F94" s="100"/>
      <c r="G94" s="93"/>
      <c r="H94" s="101"/>
      <c r="I94" s="93"/>
      <c r="J94" s="100"/>
      <c r="K94" s="93"/>
      <c r="L94" s="93"/>
      <c r="M94" s="93"/>
      <c r="N94" s="93"/>
      <c r="O94" s="102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</row>
    <row r="95" spans="1:104">
      <c r="A95" s="93"/>
      <c r="B95" s="93"/>
      <c r="C95" s="93"/>
      <c r="D95" s="93"/>
      <c r="E95" s="107"/>
      <c r="F95" s="100"/>
      <c r="G95" s="93"/>
      <c r="H95" s="101"/>
      <c r="I95" s="93"/>
      <c r="J95" s="100"/>
      <c r="K95" s="93"/>
      <c r="L95" s="93"/>
      <c r="M95" s="93"/>
      <c r="N95" s="93"/>
      <c r="O95" s="102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</row>
    <row r="96" spans="1:104">
      <c r="A96" s="93"/>
      <c r="B96" s="93"/>
      <c r="C96" s="93"/>
      <c r="D96" s="93"/>
      <c r="E96" s="107"/>
      <c r="F96" s="100"/>
      <c r="G96" s="93"/>
      <c r="H96" s="101"/>
      <c r="I96" s="93"/>
      <c r="J96" s="100"/>
      <c r="K96" s="93"/>
      <c r="L96" s="93"/>
      <c r="M96" s="93"/>
      <c r="N96" s="93"/>
      <c r="O96" s="102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</row>
    <row r="97" spans="1:104">
      <c r="A97" s="93"/>
      <c r="B97" s="93"/>
      <c r="C97" s="93"/>
      <c r="D97" s="93"/>
      <c r="E97" s="107"/>
      <c r="F97" s="100"/>
      <c r="G97" s="93"/>
      <c r="H97" s="101"/>
      <c r="I97" s="93"/>
      <c r="J97" s="100"/>
      <c r="K97" s="93"/>
      <c r="L97" s="93"/>
      <c r="M97" s="93"/>
      <c r="N97" s="93"/>
      <c r="O97" s="102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</row>
    <row r="98" spans="1:104">
      <c r="A98" s="93"/>
      <c r="B98" s="93"/>
      <c r="C98" s="93"/>
      <c r="D98" s="93"/>
      <c r="E98" s="107"/>
      <c r="F98" s="100"/>
      <c r="G98" s="93"/>
      <c r="H98" s="101"/>
      <c r="I98" s="93"/>
      <c r="J98" s="100"/>
      <c r="K98" s="93"/>
      <c r="L98" s="93"/>
      <c r="M98" s="93"/>
      <c r="N98" s="93"/>
      <c r="O98" s="102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</row>
    <row r="99" spans="1:104">
      <c r="A99" s="93"/>
      <c r="B99" s="93"/>
      <c r="C99" s="93"/>
      <c r="D99" s="93"/>
      <c r="E99" s="107"/>
      <c r="F99" s="100"/>
      <c r="G99" s="93"/>
      <c r="H99" s="101"/>
      <c r="I99" s="93"/>
      <c r="J99" s="100"/>
      <c r="K99" s="93"/>
      <c r="L99" s="93"/>
      <c r="M99" s="93"/>
      <c r="N99" s="93"/>
      <c r="O99" s="102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</row>
    <row r="100" spans="1:104">
      <c r="A100" s="93"/>
      <c r="B100" s="93"/>
      <c r="C100" s="93"/>
      <c r="D100" s="93"/>
      <c r="E100" s="107"/>
      <c r="F100" s="100"/>
      <c r="G100" s="93"/>
      <c r="H100" s="101"/>
      <c r="I100" s="93"/>
      <c r="J100" s="100"/>
      <c r="K100" s="93"/>
      <c r="L100" s="93"/>
      <c r="M100" s="93"/>
      <c r="N100" s="93"/>
      <c r="O100" s="102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</row>
    <row r="101" spans="1:104">
      <c r="A101" s="93"/>
      <c r="B101" s="93"/>
      <c r="C101" s="93"/>
      <c r="D101" s="93"/>
      <c r="E101" s="107"/>
      <c r="F101" s="100"/>
      <c r="G101" s="93"/>
      <c r="H101" s="101"/>
      <c r="I101" s="93"/>
      <c r="J101" s="100"/>
      <c r="K101" s="93"/>
      <c r="L101" s="93"/>
      <c r="M101" s="93"/>
      <c r="N101" s="93"/>
      <c r="O101" s="102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</row>
    <row r="102" spans="1:104">
      <c r="A102" s="93"/>
      <c r="B102" s="93"/>
      <c r="C102" s="93"/>
      <c r="D102" s="93"/>
      <c r="E102" s="107"/>
      <c r="F102" s="100"/>
      <c r="G102" s="93"/>
      <c r="H102" s="101"/>
      <c r="I102" s="93"/>
      <c r="J102" s="100"/>
      <c r="K102" s="93"/>
      <c r="L102" s="93"/>
      <c r="M102" s="93"/>
      <c r="N102" s="93"/>
      <c r="O102" s="102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</row>
    <row r="103" spans="1:104">
      <c r="A103" s="93"/>
      <c r="B103" s="93"/>
      <c r="C103" s="93"/>
      <c r="D103" s="93"/>
      <c r="E103" s="107"/>
      <c r="F103" s="100"/>
      <c r="G103" s="93"/>
      <c r="H103" s="101"/>
      <c r="I103" s="93"/>
      <c r="J103" s="100"/>
      <c r="K103" s="93"/>
      <c r="L103" s="93"/>
      <c r="M103" s="93"/>
      <c r="N103" s="93"/>
      <c r="O103" s="102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</row>
    <row r="104" spans="1:104">
      <c r="A104" s="93"/>
      <c r="B104" s="93"/>
      <c r="C104" s="93"/>
      <c r="D104" s="93"/>
      <c r="E104" s="107"/>
      <c r="F104" s="100"/>
      <c r="G104" s="93"/>
      <c r="H104" s="101"/>
      <c r="I104" s="93"/>
      <c r="J104" s="100"/>
      <c r="K104" s="93"/>
      <c r="L104" s="93"/>
      <c r="M104" s="93"/>
      <c r="N104" s="93"/>
      <c r="O104" s="102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</row>
    <row r="105" spans="1:104">
      <c r="A105" s="93"/>
      <c r="B105" s="93"/>
      <c r="C105" s="93"/>
      <c r="D105" s="93"/>
      <c r="E105" s="107"/>
      <c r="F105" s="100"/>
      <c r="G105" s="93"/>
      <c r="H105" s="101"/>
      <c r="I105" s="93"/>
      <c r="J105" s="100"/>
      <c r="K105" s="93"/>
      <c r="L105" s="93"/>
      <c r="M105" s="93"/>
      <c r="N105" s="93"/>
      <c r="O105" s="102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</row>
    <row r="106" spans="1:104">
      <c r="A106" s="93"/>
      <c r="B106" s="93"/>
      <c r="C106" s="93"/>
      <c r="D106" s="93"/>
      <c r="E106" s="107"/>
      <c r="F106" s="100"/>
      <c r="G106" s="93"/>
      <c r="H106" s="101"/>
      <c r="I106" s="93"/>
      <c r="J106" s="100"/>
      <c r="K106" s="93"/>
      <c r="L106" s="93"/>
      <c r="M106" s="93"/>
      <c r="N106" s="93"/>
      <c r="O106" s="102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</row>
    <row r="107" spans="1:104">
      <c r="A107" s="93"/>
      <c r="B107" s="93"/>
      <c r="C107" s="93"/>
      <c r="D107" s="93"/>
      <c r="E107" s="107"/>
      <c r="F107" s="100"/>
      <c r="G107" s="93"/>
      <c r="H107" s="101"/>
      <c r="I107" s="93"/>
      <c r="J107" s="100"/>
      <c r="K107" s="93"/>
      <c r="L107" s="93"/>
      <c r="M107" s="93"/>
      <c r="N107" s="93"/>
      <c r="O107" s="102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</row>
    <row r="108" spans="1:104">
      <c r="A108" s="93"/>
      <c r="B108" s="93"/>
      <c r="C108" s="93"/>
      <c r="D108" s="93"/>
      <c r="E108" s="107"/>
      <c r="F108" s="100"/>
      <c r="G108" s="93"/>
      <c r="H108" s="101"/>
      <c r="I108" s="93"/>
      <c r="J108" s="100"/>
      <c r="K108" s="93"/>
      <c r="L108" s="93"/>
      <c r="M108" s="93"/>
      <c r="N108" s="93"/>
      <c r="O108" s="102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</row>
    <row r="109" spans="1:104">
      <c r="A109" s="93"/>
      <c r="B109" s="93"/>
      <c r="C109" s="93"/>
      <c r="D109" s="93"/>
      <c r="E109" s="107"/>
      <c r="F109" s="100"/>
      <c r="G109" s="93"/>
      <c r="H109" s="101"/>
      <c r="I109" s="93"/>
      <c r="J109" s="100"/>
      <c r="K109" s="93"/>
      <c r="L109" s="93"/>
      <c r="M109" s="93"/>
      <c r="N109" s="93"/>
      <c r="O109" s="102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</row>
    <row r="110" spans="1:104">
      <c r="A110" s="93"/>
      <c r="B110" s="93"/>
      <c r="C110" s="93"/>
      <c r="D110" s="93"/>
      <c r="E110" s="107"/>
      <c r="F110" s="100"/>
      <c r="G110" s="93"/>
      <c r="H110" s="101"/>
      <c r="I110" s="93"/>
      <c r="J110" s="100"/>
      <c r="K110" s="93"/>
      <c r="L110" s="93"/>
      <c r="M110" s="93"/>
      <c r="N110" s="93"/>
      <c r="O110" s="102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</row>
    <row r="111" spans="1:104">
      <c r="A111" s="93"/>
      <c r="B111" s="93"/>
      <c r="C111" s="93"/>
      <c r="D111" s="93"/>
      <c r="E111" s="107"/>
      <c r="F111" s="100"/>
      <c r="G111" s="93"/>
      <c r="H111" s="101"/>
      <c r="I111" s="93"/>
      <c r="J111" s="100"/>
      <c r="K111" s="93"/>
      <c r="L111" s="93"/>
      <c r="M111" s="93"/>
      <c r="N111" s="93"/>
      <c r="O111" s="102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</row>
    <row r="112" spans="1:104">
      <c r="A112" s="93"/>
      <c r="B112" s="93"/>
      <c r="C112" s="93"/>
      <c r="D112" s="93"/>
      <c r="E112" s="107"/>
      <c r="F112" s="100"/>
      <c r="G112" s="93"/>
      <c r="H112" s="101"/>
      <c r="I112" s="93"/>
      <c r="J112" s="100"/>
      <c r="K112" s="93"/>
      <c r="L112" s="93"/>
      <c r="M112" s="93"/>
      <c r="N112" s="93"/>
      <c r="O112" s="102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</row>
    <row r="113" spans="1:104">
      <c r="A113" s="93"/>
      <c r="B113" s="93"/>
      <c r="C113" s="93"/>
      <c r="D113" s="93"/>
      <c r="E113" s="107"/>
      <c r="F113" s="100"/>
      <c r="G113" s="93"/>
      <c r="H113" s="101"/>
      <c r="I113" s="93"/>
      <c r="J113" s="100"/>
      <c r="K113" s="93"/>
      <c r="L113" s="93"/>
      <c r="M113" s="93"/>
      <c r="N113" s="93"/>
      <c r="O113" s="102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</row>
    <row r="114" spans="1:104">
      <c r="A114" s="93"/>
      <c r="B114" s="93"/>
      <c r="C114" s="93"/>
      <c r="D114" s="93"/>
      <c r="E114" s="107"/>
      <c r="F114" s="100"/>
      <c r="G114" s="93"/>
      <c r="H114" s="101"/>
      <c r="I114" s="93"/>
      <c r="J114" s="100"/>
      <c r="K114" s="93"/>
      <c r="L114" s="93"/>
      <c r="M114" s="93"/>
      <c r="N114" s="93"/>
      <c r="O114" s="102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</row>
    <row r="115" spans="1:104">
      <c r="A115" s="93"/>
      <c r="B115" s="93"/>
      <c r="C115" s="93"/>
      <c r="D115" s="93"/>
      <c r="E115" s="107"/>
      <c r="F115" s="100"/>
      <c r="G115" s="93"/>
      <c r="H115" s="101"/>
      <c r="I115" s="93"/>
      <c r="J115" s="100"/>
      <c r="K115" s="93"/>
      <c r="L115" s="93"/>
      <c r="M115" s="93"/>
      <c r="N115" s="93"/>
      <c r="O115" s="102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</row>
    <row r="116" spans="1:104">
      <c r="A116" s="93"/>
      <c r="B116" s="93"/>
      <c r="C116" s="93"/>
      <c r="D116" s="93"/>
      <c r="E116" s="107"/>
      <c r="F116" s="100"/>
      <c r="G116" s="93"/>
      <c r="H116" s="101"/>
      <c r="I116" s="93"/>
      <c r="J116" s="100"/>
      <c r="K116" s="93"/>
      <c r="L116" s="93"/>
      <c r="M116" s="93"/>
      <c r="N116" s="93"/>
      <c r="O116" s="102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</row>
    <row r="117" spans="1:104">
      <c r="A117" s="93"/>
      <c r="B117" s="93"/>
      <c r="C117" s="93"/>
      <c r="D117" s="93"/>
      <c r="E117" s="107"/>
      <c r="F117" s="100"/>
      <c r="G117" s="93"/>
      <c r="H117" s="101"/>
      <c r="I117" s="93"/>
      <c r="J117" s="100"/>
      <c r="K117" s="93"/>
      <c r="L117" s="93"/>
      <c r="M117" s="93"/>
      <c r="N117" s="93"/>
      <c r="O117" s="102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</row>
    <row r="118" spans="1:104">
      <c r="A118" s="93"/>
      <c r="B118" s="93"/>
      <c r="C118" s="93"/>
      <c r="D118" s="93"/>
      <c r="E118" s="107"/>
      <c r="F118" s="100"/>
      <c r="G118" s="93"/>
      <c r="H118" s="101"/>
      <c r="I118" s="93"/>
      <c r="J118" s="100"/>
      <c r="K118" s="93"/>
      <c r="L118" s="93"/>
      <c r="M118" s="93"/>
      <c r="N118" s="93"/>
      <c r="O118" s="102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</row>
    <row r="119" spans="1:104">
      <c r="A119" s="93"/>
      <c r="B119" s="93"/>
      <c r="C119" s="93"/>
      <c r="D119" s="93"/>
      <c r="E119" s="107"/>
      <c r="F119" s="100"/>
      <c r="G119" s="93"/>
      <c r="H119" s="101"/>
      <c r="I119" s="93"/>
      <c r="J119" s="100"/>
      <c r="K119" s="93"/>
      <c r="L119" s="93"/>
      <c r="M119" s="93"/>
      <c r="N119" s="93"/>
      <c r="O119" s="102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</row>
    <row r="120" spans="1:104">
      <c r="A120" s="93"/>
      <c r="B120" s="93"/>
      <c r="C120" s="93"/>
      <c r="D120" s="93"/>
      <c r="E120" s="107"/>
      <c r="F120" s="100"/>
      <c r="G120" s="93"/>
      <c r="H120" s="101"/>
      <c r="I120" s="93"/>
      <c r="J120" s="100"/>
      <c r="K120" s="93"/>
      <c r="L120" s="93"/>
      <c r="M120" s="93"/>
      <c r="N120" s="93"/>
      <c r="O120" s="102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</row>
    <row r="121" spans="1:104">
      <c r="A121" s="93"/>
      <c r="B121" s="93"/>
      <c r="C121" s="93"/>
      <c r="D121" s="93"/>
      <c r="E121" s="107"/>
      <c r="F121" s="100"/>
      <c r="G121" s="93"/>
      <c r="H121" s="101"/>
      <c r="I121" s="93"/>
      <c r="J121" s="100"/>
      <c r="K121" s="93"/>
      <c r="L121" s="93"/>
      <c r="M121" s="93"/>
      <c r="N121" s="93"/>
      <c r="O121" s="102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</row>
    <row r="122" spans="1:104">
      <c r="A122" s="93"/>
      <c r="B122" s="93"/>
      <c r="C122" s="93"/>
      <c r="D122" s="93"/>
      <c r="E122" s="107"/>
      <c r="F122" s="100"/>
      <c r="G122" s="93"/>
      <c r="H122" s="101"/>
      <c r="I122" s="93"/>
      <c r="J122" s="100"/>
      <c r="K122" s="93"/>
      <c r="L122" s="93"/>
      <c r="M122" s="93"/>
      <c r="N122" s="93"/>
      <c r="O122" s="102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</row>
    <row r="123" spans="1:104">
      <c r="A123" s="93"/>
      <c r="B123" s="93"/>
      <c r="C123" s="93"/>
      <c r="D123" s="93"/>
      <c r="E123" s="107"/>
      <c r="F123" s="100"/>
      <c r="G123" s="93"/>
      <c r="H123" s="101"/>
      <c r="I123" s="93"/>
      <c r="J123" s="100"/>
      <c r="K123" s="93"/>
      <c r="L123" s="93"/>
      <c r="M123" s="93"/>
      <c r="N123" s="93"/>
      <c r="O123" s="102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</row>
    <row r="124" spans="1:104">
      <c r="A124" s="93"/>
      <c r="B124" s="93"/>
      <c r="C124" s="93"/>
      <c r="D124" s="93"/>
      <c r="E124" s="107"/>
      <c r="F124" s="100"/>
      <c r="G124" s="93"/>
      <c r="H124" s="101"/>
      <c r="I124" s="93"/>
      <c r="J124" s="100"/>
      <c r="K124" s="93"/>
      <c r="L124" s="93"/>
      <c r="M124" s="93"/>
      <c r="N124" s="93"/>
      <c r="O124" s="102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</row>
    <row r="125" spans="1:104">
      <c r="A125" s="93"/>
      <c r="B125" s="93"/>
      <c r="C125" s="93"/>
      <c r="D125" s="93"/>
      <c r="E125" s="107"/>
      <c r="F125" s="100"/>
      <c r="G125" s="93"/>
      <c r="H125" s="101"/>
      <c r="I125" s="93"/>
      <c r="J125" s="100"/>
      <c r="K125" s="93"/>
      <c r="L125" s="93"/>
      <c r="M125" s="93"/>
      <c r="N125" s="93"/>
      <c r="O125" s="102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</row>
    <row r="126" spans="1:104">
      <c r="A126" s="93"/>
      <c r="B126" s="93"/>
      <c r="C126" s="93"/>
      <c r="D126" s="93"/>
      <c r="E126" s="107"/>
      <c r="F126" s="100"/>
      <c r="G126" s="93"/>
      <c r="H126" s="101"/>
      <c r="I126" s="93"/>
      <c r="J126" s="100"/>
      <c r="K126" s="93"/>
      <c r="L126" s="93"/>
      <c r="M126" s="93"/>
      <c r="N126" s="93"/>
      <c r="O126" s="102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</row>
    <row r="127" spans="1:104">
      <c r="A127" s="93"/>
      <c r="B127" s="93"/>
      <c r="C127" s="93"/>
      <c r="D127" s="93"/>
      <c r="E127" s="107"/>
      <c r="F127" s="100"/>
      <c r="G127" s="93"/>
      <c r="H127" s="101"/>
      <c r="I127" s="93"/>
      <c r="J127" s="100"/>
      <c r="K127" s="93"/>
      <c r="L127" s="93"/>
      <c r="M127" s="93"/>
      <c r="N127" s="93"/>
      <c r="O127" s="102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</row>
    <row r="128" spans="1:104">
      <c r="A128" s="93"/>
      <c r="B128" s="93"/>
      <c r="C128" s="93"/>
      <c r="D128" s="93"/>
      <c r="E128" s="107"/>
      <c r="F128" s="100"/>
      <c r="G128" s="93"/>
      <c r="H128" s="101"/>
      <c r="I128" s="93"/>
      <c r="J128" s="100"/>
      <c r="K128" s="93"/>
      <c r="L128" s="93"/>
      <c r="M128" s="93"/>
      <c r="N128" s="93"/>
      <c r="O128" s="102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</row>
    <row r="129" spans="1:104">
      <c r="A129" s="93"/>
      <c r="B129" s="93"/>
      <c r="C129" s="93"/>
      <c r="D129" s="93"/>
      <c r="E129" s="107"/>
      <c r="F129" s="100"/>
      <c r="G129" s="93"/>
      <c r="H129" s="101"/>
      <c r="I129" s="93"/>
      <c r="J129" s="100"/>
      <c r="K129" s="93"/>
      <c r="L129" s="93"/>
      <c r="M129" s="93"/>
      <c r="N129" s="93"/>
      <c r="O129" s="102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</row>
    <row r="130" spans="1:104">
      <c r="A130" s="93"/>
      <c r="B130" s="93"/>
      <c r="C130" s="93"/>
      <c r="D130" s="93"/>
      <c r="E130" s="107"/>
      <c r="F130" s="100"/>
      <c r="G130" s="93"/>
      <c r="H130" s="101"/>
      <c r="I130" s="93"/>
      <c r="J130" s="100"/>
      <c r="K130" s="93"/>
      <c r="L130" s="93"/>
      <c r="M130" s="93"/>
      <c r="N130" s="93"/>
      <c r="O130" s="102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</row>
    <row r="131" spans="1:104">
      <c r="A131" s="93"/>
      <c r="B131" s="93"/>
      <c r="C131" s="93"/>
      <c r="D131" s="93"/>
      <c r="E131" s="107"/>
      <c r="F131" s="100"/>
      <c r="G131" s="93"/>
      <c r="H131" s="101"/>
      <c r="I131" s="93"/>
      <c r="J131" s="100"/>
      <c r="K131" s="93"/>
      <c r="L131" s="93"/>
      <c r="M131" s="93"/>
      <c r="N131" s="93"/>
      <c r="O131" s="102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</row>
    <row r="132" spans="1:104">
      <c r="A132" s="93"/>
      <c r="B132" s="93"/>
      <c r="C132" s="93"/>
      <c r="D132" s="93"/>
      <c r="E132" s="107"/>
      <c r="F132" s="100"/>
      <c r="G132" s="93"/>
      <c r="H132" s="101"/>
      <c r="I132" s="93"/>
      <c r="J132" s="100"/>
      <c r="K132" s="93"/>
      <c r="L132" s="93"/>
      <c r="M132" s="93"/>
      <c r="N132" s="93"/>
      <c r="O132" s="102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</row>
    <row r="133" spans="1:104">
      <c r="A133" s="93"/>
      <c r="B133" s="93"/>
      <c r="C133" s="93"/>
      <c r="D133" s="93"/>
      <c r="E133" s="107"/>
      <c r="F133" s="100"/>
      <c r="G133" s="93"/>
      <c r="H133" s="101"/>
      <c r="I133" s="93"/>
      <c r="J133" s="100"/>
      <c r="K133" s="93"/>
      <c r="L133" s="93"/>
      <c r="M133" s="93"/>
      <c r="N133" s="93"/>
      <c r="O133" s="102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</row>
    <row r="134" spans="1:104">
      <c r="A134" s="93"/>
      <c r="B134" s="93"/>
      <c r="C134" s="93"/>
      <c r="D134" s="93"/>
      <c r="E134" s="107"/>
      <c r="F134" s="100"/>
      <c r="G134" s="93"/>
      <c r="H134" s="101"/>
      <c r="I134" s="93"/>
      <c r="J134" s="100"/>
      <c r="K134" s="93"/>
      <c r="L134" s="93"/>
      <c r="M134" s="93"/>
      <c r="N134" s="93"/>
      <c r="O134" s="102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</row>
    <row r="135" spans="1:104">
      <c r="A135" s="93"/>
      <c r="B135" s="93"/>
      <c r="C135" s="93"/>
      <c r="D135" s="93"/>
      <c r="E135" s="107"/>
      <c r="F135" s="100"/>
      <c r="G135" s="93"/>
      <c r="H135" s="101"/>
      <c r="I135" s="93"/>
      <c r="J135" s="100"/>
      <c r="K135" s="93"/>
      <c r="L135" s="93"/>
      <c r="M135" s="93"/>
      <c r="N135" s="93"/>
      <c r="O135" s="102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</row>
    <row r="136" spans="1:104">
      <c r="A136" s="93"/>
      <c r="B136" s="93"/>
      <c r="C136" s="93"/>
      <c r="D136" s="93"/>
      <c r="E136" s="107"/>
      <c r="F136" s="100"/>
      <c r="G136" s="93"/>
      <c r="H136" s="101"/>
      <c r="I136" s="93"/>
      <c r="J136" s="100"/>
      <c r="K136" s="93"/>
      <c r="L136" s="93"/>
      <c r="M136" s="93"/>
      <c r="N136" s="93"/>
      <c r="O136" s="102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</row>
    <row r="137" spans="1:104">
      <c r="A137" s="93"/>
      <c r="B137" s="93"/>
      <c r="C137" s="93"/>
      <c r="D137" s="93"/>
      <c r="E137" s="107"/>
      <c r="F137" s="100"/>
      <c r="G137" s="93"/>
      <c r="H137" s="101"/>
      <c r="I137" s="93"/>
      <c r="J137" s="100"/>
      <c r="K137" s="93"/>
      <c r="L137" s="93"/>
      <c r="M137" s="93"/>
      <c r="N137" s="93"/>
      <c r="O137" s="102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</row>
    <row r="138" spans="1:104">
      <c r="A138" s="93"/>
      <c r="B138" s="93"/>
      <c r="C138" s="93"/>
      <c r="D138" s="93"/>
      <c r="E138" s="107"/>
      <c r="F138" s="100"/>
      <c r="G138" s="93"/>
      <c r="H138" s="101"/>
      <c r="I138" s="93"/>
      <c r="J138" s="100"/>
      <c r="K138" s="93"/>
      <c r="L138" s="93"/>
      <c r="M138" s="93"/>
      <c r="N138" s="93"/>
      <c r="O138" s="102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</row>
    <row r="139" spans="1:104">
      <c r="A139" s="93"/>
      <c r="B139" s="93"/>
      <c r="C139" s="93"/>
      <c r="D139" s="93"/>
      <c r="E139" s="107"/>
      <c r="F139" s="100"/>
      <c r="G139" s="93"/>
      <c r="H139" s="101"/>
      <c r="I139" s="93"/>
      <c r="J139" s="100"/>
      <c r="K139" s="93"/>
      <c r="L139" s="93"/>
      <c r="M139" s="93"/>
      <c r="N139" s="93"/>
      <c r="O139" s="102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</row>
    <row r="140" spans="1:104">
      <c r="A140" s="93"/>
      <c r="B140" s="93"/>
      <c r="C140" s="93"/>
      <c r="D140" s="93"/>
      <c r="E140" s="107"/>
      <c r="F140" s="100"/>
      <c r="G140" s="93"/>
      <c r="H140" s="101"/>
      <c r="I140" s="93"/>
      <c r="J140" s="100"/>
      <c r="K140" s="93"/>
      <c r="L140" s="93"/>
      <c r="M140" s="93"/>
      <c r="N140" s="93"/>
      <c r="O140" s="102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</row>
    <row r="141" spans="1:104">
      <c r="A141" s="93"/>
      <c r="B141" s="93"/>
      <c r="C141" s="93"/>
      <c r="D141" s="93"/>
      <c r="E141" s="107"/>
      <c r="F141" s="100"/>
      <c r="G141" s="93"/>
      <c r="H141" s="101"/>
      <c r="I141" s="93"/>
      <c r="J141" s="100"/>
      <c r="K141" s="93"/>
      <c r="L141" s="93"/>
      <c r="M141" s="93"/>
      <c r="N141" s="93"/>
      <c r="O141" s="102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</row>
    <row r="142" spans="1:104">
      <c r="A142" s="93"/>
      <c r="B142" s="93"/>
      <c r="C142" s="93"/>
      <c r="D142" s="93"/>
      <c r="E142" s="107"/>
      <c r="F142" s="100"/>
      <c r="G142" s="93"/>
      <c r="H142" s="101"/>
      <c r="I142" s="93"/>
      <c r="J142" s="100"/>
      <c r="K142" s="93"/>
      <c r="L142" s="93"/>
      <c r="M142" s="93"/>
      <c r="N142" s="93"/>
      <c r="O142" s="102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</row>
    <row r="143" spans="1:104">
      <c r="A143" s="93"/>
      <c r="B143" s="93"/>
      <c r="C143" s="93"/>
      <c r="D143" s="93"/>
      <c r="E143" s="107"/>
      <c r="F143" s="100"/>
      <c r="G143" s="93"/>
      <c r="H143" s="101"/>
      <c r="I143" s="93"/>
      <c r="J143" s="100"/>
      <c r="K143" s="93"/>
      <c r="L143" s="93"/>
      <c r="M143" s="93"/>
      <c r="N143" s="93"/>
      <c r="O143" s="102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</row>
    <row r="144" spans="1:104">
      <c r="A144" s="93"/>
      <c r="B144" s="93"/>
      <c r="C144" s="93"/>
      <c r="D144" s="93"/>
      <c r="E144" s="107"/>
      <c r="F144" s="100"/>
      <c r="G144" s="93"/>
      <c r="H144" s="101"/>
      <c r="I144" s="93"/>
      <c r="J144" s="100"/>
      <c r="K144" s="93"/>
      <c r="L144" s="93"/>
      <c r="M144" s="93"/>
      <c r="N144" s="93"/>
      <c r="O144" s="102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</row>
    <row r="145" spans="1:104">
      <c r="A145" s="93"/>
      <c r="B145" s="93"/>
      <c r="C145" s="93"/>
      <c r="D145" s="93"/>
      <c r="E145" s="107"/>
      <c r="F145" s="100"/>
      <c r="G145" s="93"/>
      <c r="H145" s="101"/>
      <c r="I145" s="93"/>
      <c r="J145" s="100"/>
      <c r="K145" s="93"/>
      <c r="L145" s="93"/>
      <c r="M145" s="93"/>
      <c r="N145" s="93"/>
      <c r="O145" s="102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</row>
    <row r="146" spans="1:104">
      <c r="A146" s="93"/>
      <c r="B146" s="93"/>
      <c r="C146" s="93"/>
      <c r="D146" s="93"/>
      <c r="E146" s="107"/>
      <c r="F146" s="100"/>
      <c r="G146" s="93"/>
      <c r="H146" s="101"/>
      <c r="I146" s="93"/>
      <c r="J146" s="100"/>
      <c r="K146" s="93"/>
      <c r="L146" s="93"/>
      <c r="M146" s="93"/>
      <c r="N146" s="93"/>
      <c r="O146" s="102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</row>
    <row r="147" spans="1:104">
      <c r="A147" s="93"/>
      <c r="B147" s="93"/>
      <c r="C147" s="93"/>
      <c r="D147" s="93"/>
      <c r="E147" s="107"/>
      <c r="F147" s="100"/>
      <c r="G147" s="93"/>
      <c r="H147" s="101"/>
      <c r="I147" s="93"/>
      <c r="J147" s="100"/>
      <c r="K147" s="93"/>
      <c r="L147" s="93"/>
      <c r="M147" s="93"/>
      <c r="N147" s="93"/>
      <c r="O147" s="102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</row>
    <row r="148" spans="1:104">
      <c r="A148" s="93"/>
      <c r="B148" s="93"/>
      <c r="C148" s="93"/>
      <c r="D148" s="93"/>
      <c r="E148" s="107"/>
      <c r="F148" s="100"/>
      <c r="G148" s="93"/>
      <c r="H148" s="101"/>
      <c r="I148" s="93"/>
      <c r="J148" s="100"/>
      <c r="K148" s="93"/>
      <c r="L148" s="93"/>
      <c r="M148" s="93"/>
      <c r="N148" s="93"/>
      <c r="O148" s="102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</row>
    <row r="149" spans="1:104">
      <c r="A149" s="93"/>
      <c r="B149" s="93"/>
      <c r="C149" s="93"/>
      <c r="D149" s="93"/>
      <c r="E149" s="107"/>
      <c r="F149" s="100"/>
      <c r="G149" s="93"/>
      <c r="H149" s="101"/>
      <c r="I149" s="93"/>
      <c r="J149" s="100"/>
      <c r="K149" s="93"/>
      <c r="L149" s="93"/>
      <c r="M149" s="93"/>
      <c r="N149" s="93"/>
      <c r="O149" s="102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</row>
    <row r="150" spans="1:104">
      <c r="A150" s="93"/>
      <c r="B150" s="93"/>
      <c r="C150" s="93"/>
      <c r="D150" s="93"/>
      <c r="E150" s="107"/>
      <c r="F150" s="100"/>
      <c r="G150" s="93"/>
      <c r="H150" s="101"/>
      <c r="I150" s="93"/>
      <c r="J150" s="100"/>
      <c r="K150" s="93"/>
      <c r="L150" s="93"/>
      <c r="M150" s="93"/>
      <c r="N150" s="93"/>
      <c r="O150" s="102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</row>
    <row r="151" spans="1:104">
      <c r="A151" s="93"/>
      <c r="B151" s="93"/>
      <c r="C151" s="93"/>
      <c r="D151" s="93"/>
      <c r="E151" s="107"/>
      <c r="F151" s="100"/>
      <c r="G151" s="93"/>
      <c r="H151" s="101"/>
      <c r="I151" s="93"/>
      <c r="J151" s="100"/>
      <c r="K151" s="93"/>
      <c r="L151" s="93"/>
      <c r="M151" s="93"/>
      <c r="N151" s="93"/>
      <c r="O151" s="102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</row>
    <row r="152" spans="1:104">
      <c r="A152" s="93"/>
      <c r="B152" s="93"/>
      <c r="C152" s="93"/>
      <c r="D152" s="93"/>
      <c r="E152" s="107"/>
      <c r="F152" s="100"/>
      <c r="G152" s="93"/>
      <c r="H152" s="101"/>
      <c r="I152" s="93"/>
      <c r="J152" s="100"/>
      <c r="K152" s="93"/>
      <c r="L152" s="93"/>
      <c r="M152" s="93"/>
      <c r="N152" s="93"/>
      <c r="O152" s="102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</row>
    <row r="153" spans="1:104">
      <c r="A153" s="93"/>
      <c r="B153" s="93"/>
      <c r="C153" s="93"/>
      <c r="D153" s="93"/>
      <c r="E153" s="107"/>
      <c r="F153" s="100"/>
      <c r="G153" s="93"/>
      <c r="H153" s="101"/>
      <c r="I153" s="93"/>
      <c r="J153" s="100"/>
      <c r="K153" s="93"/>
      <c r="L153" s="93"/>
      <c r="M153" s="93"/>
      <c r="N153" s="93"/>
      <c r="O153" s="102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</row>
    <row r="154" spans="1:104">
      <c r="A154" s="93"/>
      <c r="B154" s="93"/>
      <c r="C154" s="93"/>
      <c r="D154" s="93"/>
      <c r="E154" s="107"/>
      <c r="F154" s="100"/>
      <c r="G154" s="93"/>
      <c r="H154" s="101"/>
      <c r="I154" s="93"/>
      <c r="J154" s="100"/>
      <c r="K154" s="93"/>
      <c r="L154" s="93"/>
      <c r="M154" s="93"/>
      <c r="N154" s="93"/>
      <c r="O154" s="102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</row>
    <row r="155" spans="1:104">
      <c r="O155" s="102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</row>
    <row r="156" spans="1:104">
      <c r="O156" s="102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</row>
    <row r="157" spans="1:104">
      <c r="O157" s="102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</row>
    <row r="158" spans="1:104">
      <c r="O158" s="102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</row>
    <row r="159" spans="1:104">
      <c r="O159" s="102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</row>
    <row r="160" spans="1:104">
      <c r="O160" s="102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</row>
    <row r="161" spans="15:104">
      <c r="O161" s="102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</row>
    <row r="162" spans="15:104">
      <c r="O162" s="102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</row>
    <row r="163" spans="15:104">
      <c r="O163" s="102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</row>
    <row r="164" spans="15:104">
      <c r="O164" s="102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</row>
    <row r="165" spans="15:104">
      <c r="O165" s="102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</row>
    <row r="166" spans="15:104">
      <c r="O166" s="102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</row>
    <row r="167" spans="15:104">
      <c r="O167" s="102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</row>
    <row r="168" spans="15:104">
      <c r="O168" s="102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</row>
    <row r="169" spans="15:104">
      <c r="O169" s="102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</row>
    <row r="170" spans="15:104">
      <c r="O170" s="102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</row>
    <row r="171" spans="15:104">
      <c r="O171" s="102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6"/>
      <c r="BZ171" s="96"/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</row>
    <row r="172" spans="15:104">
      <c r="O172" s="102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6"/>
      <c r="BZ172" s="96"/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</row>
    <row r="173" spans="15:104">
      <c r="O173" s="102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</row>
    <row r="174" spans="15:104">
      <c r="O174" s="102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6"/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</row>
    <row r="175" spans="15:104">
      <c r="O175" s="102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</row>
    <row r="176" spans="15:104">
      <c r="O176" s="102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</row>
    <row r="177" spans="15:104">
      <c r="O177" s="102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</row>
    <row r="178" spans="15:104">
      <c r="O178" s="102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</row>
    <row r="179" spans="15:104">
      <c r="O179" s="102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6"/>
      <c r="CP179" s="96"/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</row>
    <row r="180" spans="15:104">
      <c r="O180" s="102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</row>
    <row r="181" spans="15:104">
      <c r="O181" s="102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96"/>
      <c r="BY181" s="96"/>
      <c r="BZ181" s="96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</row>
    <row r="182" spans="15:104">
      <c r="O182" s="102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96"/>
      <c r="CO182" s="96"/>
      <c r="CP182" s="96"/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</row>
    <row r="183" spans="15:104">
      <c r="O183" s="102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</row>
    <row r="184" spans="15:104">
      <c r="O184" s="102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</row>
    <row r="185" spans="15:104">
      <c r="O185" s="102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</row>
    <row r="186" spans="15:104">
      <c r="O186" s="102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</row>
    <row r="187" spans="15:104">
      <c r="O187" s="102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  <c r="CA187" s="96"/>
      <c r="CB187" s="96"/>
      <c r="CC187" s="96"/>
      <c r="CD187" s="96"/>
      <c r="CE187" s="96"/>
      <c r="CF187" s="96"/>
      <c r="CG187" s="96"/>
      <c r="CH187" s="96"/>
      <c r="CI187" s="96"/>
      <c r="CJ187" s="96"/>
      <c r="CK187" s="96"/>
      <c r="CL187" s="96"/>
      <c r="CM187" s="96"/>
      <c r="CN187" s="96"/>
      <c r="CO187" s="96"/>
      <c r="CP187" s="96"/>
      <c r="CQ187" s="96"/>
      <c r="CR187" s="96"/>
      <c r="CS187" s="96"/>
      <c r="CT187" s="96"/>
      <c r="CU187" s="96"/>
      <c r="CV187" s="96"/>
      <c r="CW187" s="96"/>
      <c r="CX187" s="96"/>
      <c r="CY187" s="96"/>
      <c r="CZ187" s="96"/>
    </row>
    <row r="188" spans="15:104">
      <c r="O188" s="102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96"/>
      <c r="CO188" s="96"/>
      <c r="CP188" s="96"/>
      <c r="CQ188" s="96"/>
      <c r="CR188" s="96"/>
      <c r="CS188" s="96"/>
      <c r="CT188" s="96"/>
      <c r="CU188" s="96"/>
      <c r="CV188" s="96"/>
      <c r="CW188" s="96"/>
      <c r="CX188" s="96"/>
      <c r="CY188" s="96"/>
      <c r="CZ188" s="96"/>
    </row>
    <row r="189" spans="15:104">
      <c r="O189" s="102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6"/>
    </row>
    <row r="190" spans="15:104">
      <c r="O190" s="102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</row>
    <row r="191" spans="15:104">
      <c r="O191" s="102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</row>
    <row r="192" spans="15:104">
      <c r="O192" s="102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</row>
    <row r="193" spans="15:104">
      <c r="O193" s="102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</row>
    <row r="194" spans="15:104">
      <c r="O194" s="102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</row>
    <row r="195" spans="15:104">
      <c r="O195" s="102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</row>
    <row r="196" spans="15:104">
      <c r="O196" s="102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</row>
    <row r="197" spans="15:104">
      <c r="O197" s="102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</row>
    <row r="198" spans="15:104">
      <c r="O198" s="102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</row>
    <row r="199" spans="15:104">
      <c r="O199" s="102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</row>
    <row r="200" spans="15:104">
      <c r="O200" s="102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</row>
    <row r="201" spans="15:104">
      <c r="O201" s="102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</row>
    <row r="202" spans="15:104">
      <c r="O202" s="102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</row>
    <row r="203" spans="15:104">
      <c r="O203" s="102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</row>
    <row r="204" spans="15:104">
      <c r="O204" s="102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</row>
    <row r="205" spans="15:104">
      <c r="O205" s="102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</row>
    <row r="206" spans="15:104">
      <c r="O206" s="102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</row>
    <row r="207" spans="15:104">
      <c r="O207" s="102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</row>
    <row r="208" spans="15:104">
      <c r="O208" s="102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</row>
    <row r="209" spans="15:104">
      <c r="O209" s="102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</row>
    <row r="210" spans="15:104">
      <c r="O210" s="102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</row>
    <row r="211" spans="15:104">
      <c r="O211" s="102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96"/>
      <c r="BY211" s="96"/>
      <c r="BZ211" s="96"/>
      <c r="CA211" s="96"/>
      <c r="CB211" s="96"/>
      <c r="CC211" s="96"/>
      <c r="CD211" s="96"/>
      <c r="CE211" s="96"/>
      <c r="CF211" s="96"/>
      <c r="CG211" s="96"/>
      <c r="CH211" s="96"/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</row>
    <row r="212" spans="15:104">
      <c r="O212" s="102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96"/>
      <c r="BY212" s="96"/>
      <c r="BZ212" s="96"/>
      <c r="CA212" s="96"/>
      <c r="CB212" s="96"/>
      <c r="CC212" s="96"/>
      <c r="CD212" s="96"/>
      <c r="CE212" s="96"/>
      <c r="CF212" s="96"/>
      <c r="CG212" s="96"/>
      <c r="CH212" s="96"/>
      <c r="CI212" s="96"/>
      <c r="CJ212" s="96"/>
      <c r="CK212" s="96"/>
      <c r="CL212" s="96"/>
      <c r="CM212" s="96"/>
      <c r="CN212" s="96"/>
      <c r="CO212" s="96"/>
      <c r="CP212" s="96"/>
      <c r="CQ212" s="96"/>
      <c r="CR212" s="96"/>
      <c r="CS212" s="96"/>
      <c r="CT212" s="96"/>
      <c r="CU212" s="96"/>
      <c r="CV212" s="96"/>
      <c r="CW212" s="96"/>
      <c r="CX212" s="96"/>
      <c r="CY212" s="96"/>
      <c r="CZ212" s="96"/>
    </row>
    <row r="213" spans="15:104">
      <c r="O213" s="102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</row>
    <row r="214" spans="15:104">
      <c r="O214" s="102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</row>
    <row r="215" spans="15:104">
      <c r="O215" s="102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</row>
    <row r="216" spans="15:104">
      <c r="O216" s="102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</row>
    <row r="217" spans="15:104">
      <c r="O217" s="102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</row>
    <row r="218" spans="15:104">
      <c r="O218" s="102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/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</row>
    <row r="219" spans="15:104">
      <c r="O219" s="102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</row>
    <row r="220" spans="15:104">
      <c r="O220" s="102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</row>
    <row r="221" spans="15:104">
      <c r="O221" s="102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  <c r="CD221" s="96"/>
      <c r="CE221" s="96"/>
      <c r="CF221" s="96"/>
      <c r="CG221" s="96"/>
      <c r="CH221" s="96"/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</row>
    <row r="222" spans="15:104">
      <c r="O222" s="102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</row>
    <row r="223" spans="15:104">
      <c r="O223" s="102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</row>
    <row r="224" spans="15:104">
      <c r="O224" s="102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96"/>
      <c r="CA224" s="96"/>
      <c r="CB224" s="96"/>
      <c r="CC224" s="96"/>
      <c r="CD224" s="96"/>
      <c r="CE224" s="96"/>
      <c r="CF224" s="96"/>
      <c r="CG224" s="96"/>
      <c r="CH224" s="96"/>
      <c r="CI224" s="96"/>
      <c r="CJ224" s="96"/>
      <c r="CK224" s="96"/>
      <c r="CL224" s="96"/>
      <c r="CM224" s="96"/>
      <c r="CN224" s="96"/>
      <c r="CO224" s="96"/>
      <c r="CP224" s="96"/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</row>
    <row r="225" spans="15:104">
      <c r="O225" s="102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</row>
    <row r="226" spans="15:104">
      <c r="O226" s="102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</row>
    <row r="227" spans="15:104">
      <c r="O227" s="102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</row>
    <row r="228" spans="15:104">
      <c r="O228" s="102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</row>
    <row r="229" spans="15:104">
      <c r="O229" s="102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</row>
    <row r="230" spans="15:104">
      <c r="O230" s="102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  <c r="CD230" s="96"/>
      <c r="CE230" s="96"/>
      <c r="CF230" s="96"/>
      <c r="CG230" s="96"/>
      <c r="CH230" s="96"/>
      <c r="CI230" s="96"/>
      <c r="CJ230" s="96"/>
      <c r="CK230" s="96"/>
      <c r="CL230" s="96"/>
      <c r="CM230" s="96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</row>
    <row r="231" spans="15:104">
      <c r="O231" s="102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</row>
    <row r="232" spans="15:104">
      <c r="O232" s="102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  <c r="CD232" s="96"/>
      <c r="CE232" s="96"/>
      <c r="CF232" s="96"/>
      <c r="CG232" s="96"/>
      <c r="CH232" s="96"/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</row>
    <row r="233" spans="15:104">
      <c r="O233" s="102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96"/>
      <c r="CA233" s="96"/>
      <c r="CB233" s="96"/>
      <c r="CC233" s="96"/>
      <c r="CD233" s="96"/>
      <c r="CE233" s="96"/>
      <c r="CF233" s="96"/>
      <c r="CG233" s="96"/>
      <c r="CH233" s="96"/>
      <c r="CI233" s="96"/>
      <c r="CJ233" s="96"/>
      <c r="CK233" s="96"/>
      <c r="CL233" s="96"/>
      <c r="CM233" s="96"/>
      <c r="CN233" s="96"/>
      <c r="CO233" s="96"/>
      <c r="CP233" s="96"/>
      <c r="CQ233" s="96"/>
      <c r="CR233" s="96"/>
      <c r="CS233" s="96"/>
      <c r="CT233" s="96"/>
      <c r="CU233" s="96"/>
      <c r="CV233" s="96"/>
      <c r="CW233" s="96"/>
      <c r="CX233" s="96"/>
      <c r="CY233" s="96"/>
      <c r="CZ233" s="96"/>
    </row>
    <row r="234" spans="15:104">
      <c r="O234" s="102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</row>
    <row r="235" spans="15:104">
      <c r="O235" s="102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</row>
    <row r="236" spans="15:104">
      <c r="O236" s="102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</row>
    <row r="237" spans="15:104">
      <c r="O237" s="102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</row>
    <row r="238" spans="15:104">
      <c r="O238" s="102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</row>
    <row r="239" spans="15:104">
      <c r="O239" s="102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  <c r="CD239" s="96"/>
      <c r="CE239" s="96"/>
      <c r="CF239" s="96"/>
      <c r="CG239" s="96"/>
      <c r="CH239" s="96"/>
      <c r="CI239" s="96"/>
      <c r="CJ239" s="96"/>
      <c r="CK239" s="96"/>
      <c r="CL239" s="96"/>
      <c r="CM239" s="96"/>
      <c r="CN239" s="96"/>
      <c r="CO239" s="96"/>
      <c r="CP239" s="96"/>
      <c r="CQ239" s="96"/>
      <c r="CR239" s="96"/>
      <c r="CS239" s="96"/>
      <c r="CT239" s="96"/>
      <c r="CU239" s="96"/>
      <c r="CV239" s="96"/>
      <c r="CW239" s="96"/>
      <c r="CX239" s="96"/>
      <c r="CY239" s="96"/>
      <c r="CZ239" s="96"/>
    </row>
    <row r="240" spans="15:104">
      <c r="O240" s="102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</row>
    <row r="241" spans="15:104">
      <c r="O241" s="102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</row>
    <row r="242" spans="15:104">
      <c r="O242" s="102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</row>
    <row r="243" spans="15:104">
      <c r="O243" s="102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</row>
    <row r="244" spans="15:104">
      <c r="O244" s="102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</row>
    <row r="245" spans="15:104">
      <c r="O245" s="102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</row>
    <row r="246" spans="15:104">
      <c r="O246" s="102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</row>
    <row r="247" spans="15:104">
      <c r="O247" s="102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</row>
    <row r="248" spans="15:104">
      <c r="O248" s="102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</row>
    <row r="249" spans="15:104">
      <c r="O249" s="102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</row>
    <row r="250" spans="15:104">
      <c r="O250" s="102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</row>
    <row r="251" spans="15:104">
      <c r="O251" s="102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</row>
    <row r="252" spans="15:104">
      <c r="O252" s="102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</row>
    <row r="253" spans="15:104">
      <c r="O253" s="102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</row>
    <row r="254" spans="15:104">
      <c r="O254" s="102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</row>
    <row r="255" spans="15:104">
      <c r="O255" s="102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</row>
    <row r="256" spans="15:104">
      <c r="O256" s="102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</row>
    <row r="257" spans="15:104">
      <c r="O257" s="102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</row>
    <row r="258" spans="15:104">
      <c r="O258" s="102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</row>
    <row r="259" spans="15:104">
      <c r="O259" s="102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</row>
    <row r="260" spans="15:104">
      <c r="O260" s="102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</row>
    <row r="261" spans="15:104">
      <c r="O261" s="102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</row>
    <row r="262" spans="15:104">
      <c r="O262" s="102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</row>
    <row r="263" spans="15:104">
      <c r="O263" s="102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</row>
    <row r="264" spans="15:104">
      <c r="O264" s="102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</row>
    <row r="265" spans="15:104">
      <c r="O265" s="102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6"/>
      <c r="CA265" s="96"/>
      <c r="CB265" s="96"/>
      <c r="CC265" s="96"/>
      <c r="CD265" s="96"/>
      <c r="CE265" s="96"/>
      <c r="CF265" s="96"/>
      <c r="CG265" s="96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</row>
    <row r="266" spans="15:104">
      <c r="O266" s="102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</row>
    <row r="267" spans="15:104">
      <c r="O267" s="102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  <c r="CD267" s="96"/>
      <c r="CE267" s="96"/>
      <c r="CF267" s="96"/>
      <c r="CG267" s="96"/>
      <c r="CH267" s="96"/>
      <c r="CI267" s="96"/>
      <c r="CJ267" s="96"/>
      <c r="CK267" s="96"/>
      <c r="CL267" s="96"/>
      <c r="CM267" s="96"/>
      <c r="CN267" s="96"/>
      <c r="CO267" s="96"/>
      <c r="CP267" s="96"/>
      <c r="CQ267" s="96"/>
      <c r="CR267" s="96"/>
      <c r="CS267" s="96"/>
      <c r="CT267" s="96"/>
      <c r="CU267" s="96"/>
      <c r="CV267" s="96"/>
      <c r="CW267" s="96"/>
      <c r="CX267" s="96"/>
      <c r="CY267" s="96"/>
      <c r="CZ267" s="96"/>
    </row>
    <row r="268" spans="15:104">
      <c r="O268" s="102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96"/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</row>
    <row r="269" spans="15:104">
      <c r="O269" s="102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</row>
    <row r="270" spans="15:104">
      <c r="O270" s="102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96"/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</row>
    <row r="271" spans="15:104">
      <c r="O271" s="102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</row>
    <row r="272" spans="15:104">
      <c r="O272" s="102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96"/>
      <c r="CM272" s="96"/>
      <c r="CN272" s="96"/>
      <c r="CO272" s="96"/>
      <c r="CP272" s="96"/>
      <c r="CQ272" s="96"/>
      <c r="CR272" s="96"/>
      <c r="CS272" s="96"/>
      <c r="CT272" s="96"/>
      <c r="CU272" s="96"/>
      <c r="CV272" s="96"/>
      <c r="CW272" s="96"/>
      <c r="CX272" s="96"/>
      <c r="CY272" s="96"/>
      <c r="CZ272" s="96"/>
    </row>
    <row r="273" spans="15:104">
      <c r="O273" s="102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</row>
    <row r="274" spans="15:104">
      <c r="O274" s="102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6"/>
      <c r="CA274" s="96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6"/>
      <c r="CO274" s="96"/>
      <c r="CP274" s="96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</row>
    <row r="275" spans="15:104">
      <c r="O275" s="102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  <c r="BH275" s="96"/>
      <c r="BI275" s="96"/>
      <c r="BJ275" s="96"/>
      <c r="BK275" s="96"/>
      <c r="BL275" s="96"/>
      <c r="BM275" s="96"/>
      <c r="BN275" s="96"/>
      <c r="BO275" s="96"/>
      <c r="BP275" s="96"/>
      <c r="BQ275" s="96"/>
      <c r="BR275" s="96"/>
      <c r="BS275" s="96"/>
      <c r="BT275" s="96"/>
      <c r="BU275" s="96"/>
      <c r="BV275" s="96"/>
      <c r="BW275" s="96"/>
      <c r="BX275" s="96"/>
      <c r="BY275" s="96"/>
      <c r="BZ275" s="96"/>
      <c r="CA275" s="96"/>
      <c r="CB275" s="96"/>
      <c r="CC275" s="96"/>
      <c r="CD275" s="96"/>
      <c r="CE275" s="96"/>
      <c r="CF275" s="96"/>
      <c r="CG275" s="96"/>
      <c r="CH275" s="96"/>
      <c r="CI275" s="96"/>
      <c r="CJ275" s="96"/>
      <c r="CK275" s="96"/>
      <c r="CL275" s="96"/>
      <c r="CM275" s="96"/>
      <c r="CN275" s="96"/>
      <c r="CO275" s="96"/>
      <c r="CP275" s="96"/>
      <c r="CQ275" s="96"/>
      <c r="CR275" s="96"/>
      <c r="CS275" s="96"/>
      <c r="CT275" s="96"/>
      <c r="CU275" s="96"/>
      <c r="CV275" s="96"/>
      <c r="CW275" s="96"/>
      <c r="CX275" s="96"/>
      <c r="CY275" s="96"/>
      <c r="CZ275" s="96"/>
    </row>
    <row r="276" spans="15:104">
      <c r="O276" s="102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6"/>
      <c r="BS276" s="96"/>
      <c r="BT276" s="96"/>
      <c r="BU276" s="96"/>
      <c r="BV276" s="96"/>
      <c r="BW276" s="96"/>
      <c r="BX276" s="96"/>
      <c r="BY276" s="96"/>
      <c r="BZ276" s="96"/>
      <c r="CA276" s="96"/>
      <c r="CB276" s="96"/>
      <c r="CC276" s="96"/>
      <c r="CD276" s="96"/>
      <c r="CE276" s="96"/>
      <c r="CF276" s="96"/>
      <c r="CG276" s="96"/>
      <c r="CH276" s="96"/>
      <c r="CI276" s="96"/>
      <c r="CJ276" s="96"/>
      <c r="CK276" s="96"/>
      <c r="CL276" s="96"/>
      <c r="CM276" s="96"/>
      <c r="CN276" s="96"/>
      <c r="CO276" s="96"/>
      <c r="CP276" s="96"/>
      <c r="CQ276" s="96"/>
      <c r="CR276" s="96"/>
      <c r="CS276" s="96"/>
      <c r="CT276" s="96"/>
      <c r="CU276" s="96"/>
      <c r="CV276" s="96"/>
      <c r="CW276" s="96"/>
      <c r="CX276" s="96"/>
      <c r="CY276" s="96"/>
      <c r="CZ276" s="96"/>
    </row>
    <row r="277" spans="15:104">
      <c r="O277" s="102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6"/>
      <c r="BS277" s="96"/>
      <c r="BT277" s="96"/>
      <c r="BU277" s="96"/>
      <c r="BV277" s="96"/>
      <c r="BW277" s="96"/>
      <c r="BX277" s="96"/>
      <c r="BY277" s="96"/>
      <c r="BZ277" s="96"/>
      <c r="CA277" s="96"/>
      <c r="CB277" s="96"/>
      <c r="CC277" s="96"/>
      <c r="CD277" s="96"/>
      <c r="CE277" s="96"/>
      <c r="CF277" s="96"/>
      <c r="CG277" s="96"/>
      <c r="CH277" s="96"/>
      <c r="CI277" s="96"/>
      <c r="CJ277" s="96"/>
      <c r="CK277" s="96"/>
      <c r="CL277" s="96"/>
      <c r="CM277" s="96"/>
      <c r="CN277" s="96"/>
      <c r="CO277" s="96"/>
      <c r="CP277" s="96"/>
      <c r="CQ277" s="96"/>
      <c r="CR277" s="96"/>
      <c r="CS277" s="96"/>
      <c r="CT277" s="96"/>
      <c r="CU277" s="96"/>
      <c r="CV277" s="96"/>
      <c r="CW277" s="96"/>
      <c r="CX277" s="96"/>
      <c r="CY277" s="96"/>
      <c r="CZ277" s="96"/>
    </row>
    <row r="278" spans="15:104">
      <c r="O278" s="102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  <c r="BH278" s="96"/>
      <c r="BI278" s="96"/>
      <c r="BJ278" s="96"/>
      <c r="BK278" s="96"/>
      <c r="BL278" s="96"/>
      <c r="BM278" s="96"/>
      <c r="BN278" s="96"/>
      <c r="BO278" s="96"/>
      <c r="BP278" s="96"/>
      <c r="BQ278" s="96"/>
      <c r="BR278" s="96"/>
      <c r="BS278" s="96"/>
      <c r="BT278" s="96"/>
      <c r="BU278" s="96"/>
      <c r="BV278" s="96"/>
      <c r="BW278" s="96"/>
      <c r="BX278" s="96"/>
      <c r="BY278" s="96"/>
      <c r="BZ278" s="96"/>
      <c r="CA278" s="96"/>
      <c r="CB278" s="96"/>
      <c r="CC278" s="96"/>
      <c r="CD278" s="96"/>
      <c r="CE278" s="96"/>
      <c r="CF278" s="96"/>
      <c r="CG278" s="96"/>
      <c r="CH278" s="96"/>
      <c r="CI278" s="96"/>
      <c r="CJ278" s="96"/>
      <c r="CK278" s="96"/>
      <c r="CL278" s="96"/>
      <c r="CM278" s="96"/>
      <c r="CN278" s="96"/>
      <c r="CO278" s="96"/>
      <c r="CP278" s="96"/>
      <c r="CQ278" s="96"/>
      <c r="CR278" s="96"/>
      <c r="CS278" s="96"/>
      <c r="CT278" s="96"/>
      <c r="CU278" s="96"/>
      <c r="CV278" s="96"/>
      <c r="CW278" s="96"/>
      <c r="CX278" s="96"/>
      <c r="CY278" s="96"/>
      <c r="CZ278" s="96"/>
    </row>
    <row r="279" spans="15:104">
      <c r="O279" s="102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6"/>
      <c r="BS279" s="96"/>
      <c r="BT279" s="96"/>
      <c r="BU279" s="96"/>
      <c r="BV279" s="96"/>
      <c r="BW279" s="96"/>
      <c r="BX279" s="96"/>
      <c r="BY279" s="96"/>
      <c r="BZ279" s="96"/>
      <c r="CA279" s="96"/>
      <c r="CB279" s="96"/>
      <c r="CC279" s="96"/>
      <c r="CD279" s="96"/>
      <c r="CE279" s="96"/>
      <c r="CF279" s="96"/>
      <c r="CG279" s="96"/>
      <c r="CH279" s="96"/>
      <c r="CI279" s="96"/>
      <c r="CJ279" s="96"/>
      <c r="CK279" s="96"/>
      <c r="CL279" s="96"/>
      <c r="CM279" s="96"/>
      <c r="CN279" s="96"/>
      <c r="CO279" s="96"/>
      <c r="CP279" s="96"/>
      <c r="CQ279" s="96"/>
      <c r="CR279" s="96"/>
      <c r="CS279" s="96"/>
      <c r="CT279" s="96"/>
      <c r="CU279" s="96"/>
      <c r="CV279" s="96"/>
      <c r="CW279" s="96"/>
      <c r="CX279" s="96"/>
      <c r="CY279" s="96"/>
      <c r="CZ279" s="96"/>
    </row>
    <row r="280" spans="15:104">
      <c r="O280" s="102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</row>
    <row r="281" spans="15:104">
      <c r="O281" s="102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96"/>
      <c r="BA281" s="96"/>
      <c r="BB281" s="96"/>
      <c r="BC281" s="96"/>
      <c r="BD281" s="96"/>
      <c r="BE281" s="96"/>
      <c r="BF281" s="96"/>
      <c r="BG281" s="96"/>
      <c r="BH281" s="96"/>
      <c r="BI281" s="96"/>
      <c r="BJ281" s="96"/>
      <c r="BK281" s="96"/>
      <c r="BL281" s="96"/>
      <c r="BM281" s="96"/>
      <c r="BN281" s="96"/>
      <c r="BO281" s="96"/>
      <c r="BP281" s="96"/>
      <c r="BQ281" s="96"/>
      <c r="BR281" s="96"/>
      <c r="BS281" s="96"/>
      <c r="BT281" s="96"/>
      <c r="BU281" s="96"/>
      <c r="BV281" s="96"/>
      <c r="BW281" s="96"/>
      <c r="BX281" s="96"/>
      <c r="BY281" s="96"/>
      <c r="BZ281" s="96"/>
      <c r="CA281" s="96"/>
      <c r="CB281" s="96"/>
      <c r="CC281" s="96"/>
      <c r="CD281" s="96"/>
      <c r="CE281" s="96"/>
      <c r="CF281" s="96"/>
      <c r="CG281" s="96"/>
      <c r="CH281" s="96"/>
      <c r="CI281" s="96"/>
      <c r="CJ281" s="96"/>
      <c r="CK281" s="96"/>
      <c r="CL281" s="96"/>
      <c r="CM281" s="96"/>
      <c r="CN281" s="96"/>
      <c r="CO281" s="96"/>
      <c r="CP281" s="96"/>
      <c r="CQ281" s="96"/>
      <c r="CR281" s="96"/>
      <c r="CS281" s="96"/>
      <c r="CT281" s="96"/>
      <c r="CU281" s="96"/>
      <c r="CV281" s="96"/>
      <c r="CW281" s="96"/>
      <c r="CX281" s="96"/>
      <c r="CY281" s="96"/>
      <c r="CZ281" s="96"/>
    </row>
    <row r="282" spans="15:104">
      <c r="O282" s="102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  <c r="BH282" s="96"/>
      <c r="BI282" s="96"/>
      <c r="BJ282" s="96"/>
      <c r="BK282" s="96"/>
      <c r="BL282" s="96"/>
      <c r="BM282" s="96"/>
      <c r="BN282" s="96"/>
      <c r="BO282" s="96"/>
      <c r="BP282" s="96"/>
      <c r="BQ282" s="96"/>
      <c r="BR282" s="96"/>
      <c r="BS282" s="96"/>
      <c r="BT282" s="96"/>
      <c r="BU282" s="96"/>
      <c r="BV282" s="96"/>
      <c r="BW282" s="96"/>
      <c r="BX282" s="96"/>
      <c r="BY282" s="96"/>
      <c r="BZ282" s="96"/>
      <c r="CA282" s="96"/>
      <c r="CB282" s="96"/>
      <c r="CC282" s="96"/>
      <c r="CD282" s="96"/>
      <c r="CE282" s="96"/>
      <c r="CF282" s="96"/>
      <c r="CG282" s="96"/>
      <c r="CH282" s="96"/>
      <c r="CI282" s="96"/>
      <c r="CJ282" s="96"/>
      <c r="CK282" s="96"/>
      <c r="CL282" s="96"/>
      <c r="CM282" s="96"/>
      <c r="CN282" s="96"/>
      <c r="CO282" s="96"/>
      <c r="CP282" s="96"/>
      <c r="CQ282" s="96"/>
      <c r="CR282" s="96"/>
      <c r="CS282" s="96"/>
      <c r="CT282" s="96"/>
      <c r="CU282" s="96"/>
      <c r="CV282" s="96"/>
      <c r="CW282" s="96"/>
      <c r="CX282" s="96"/>
      <c r="CY282" s="96"/>
      <c r="CZ282" s="96"/>
    </row>
    <row r="283" spans="15:104">
      <c r="O283" s="102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  <c r="BH283" s="96"/>
      <c r="BI283" s="96"/>
      <c r="BJ283" s="96"/>
      <c r="BK283" s="96"/>
      <c r="BL283" s="96"/>
      <c r="BM283" s="96"/>
      <c r="BN283" s="96"/>
      <c r="BO283" s="96"/>
      <c r="BP283" s="96"/>
      <c r="BQ283" s="96"/>
      <c r="BR283" s="96"/>
      <c r="BS283" s="96"/>
      <c r="BT283" s="96"/>
      <c r="BU283" s="96"/>
      <c r="BV283" s="96"/>
      <c r="BW283" s="96"/>
      <c r="BX283" s="96"/>
      <c r="BY283" s="96"/>
      <c r="BZ283" s="96"/>
      <c r="CA283" s="96"/>
      <c r="CB283" s="96"/>
      <c r="CC283" s="96"/>
      <c r="CD283" s="96"/>
      <c r="CE283" s="96"/>
      <c r="CF283" s="96"/>
      <c r="CG283" s="96"/>
      <c r="CH283" s="96"/>
      <c r="CI283" s="96"/>
      <c r="CJ283" s="96"/>
      <c r="CK283" s="96"/>
      <c r="CL283" s="96"/>
      <c r="CM283" s="96"/>
      <c r="CN283" s="96"/>
      <c r="CO283" s="96"/>
      <c r="CP283" s="96"/>
      <c r="CQ283" s="96"/>
      <c r="CR283" s="96"/>
      <c r="CS283" s="96"/>
      <c r="CT283" s="96"/>
      <c r="CU283" s="96"/>
      <c r="CV283" s="96"/>
      <c r="CW283" s="96"/>
      <c r="CX283" s="96"/>
      <c r="CY283" s="96"/>
      <c r="CZ283" s="96"/>
    </row>
    <row r="284" spans="15:104">
      <c r="O284" s="102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6"/>
      <c r="BR284" s="96"/>
      <c r="BS284" s="96"/>
      <c r="BT284" s="96"/>
      <c r="BU284" s="96"/>
      <c r="BV284" s="96"/>
      <c r="BW284" s="96"/>
      <c r="BX284" s="96"/>
      <c r="BY284" s="96"/>
      <c r="BZ284" s="96"/>
      <c r="CA284" s="96"/>
      <c r="CB284" s="96"/>
      <c r="CC284" s="96"/>
      <c r="CD284" s="96"/>
      <c r="CE284" s="96"/>
      <c r="CF284" s="96"/>
      <c r="CG284" s="96"/>
      <c r="CH284" s="96"/>
      <c r="CI284" s="96"/>
      <c r="CJ284" s="96"/>
      <c r="CK284" s="96"/>
      <c r="CL284" s="96"/>
      <c r="CM284" s="96"/>
      <c r="CN284" s="96"/>
      <c r="CO284" s="96"/>
      <c r="CP284" s="96"/>
      <c r="CQ284" s="96"/>
      <c r="CR284" s="96"/>
      <c r="CS284" s="96"/>
      <c r="CT284" s="96"/>
      <c r="CU284" s="96"/>
      <c r="CV284" s="96"/>
      <c r="CW284" s="96"/>
      <c r="CX284" s="96"/>
      <c r="CY284" s="96"/>
      <c r="CZ284" s="96"/>
    </row>
    <row r="285" spans="15:104">
      <c r="O285" s="102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6"/>
      <c r="BR285" s="96"/>
      <c r="BS285" s="96"/>
      <c r="BT285" s="96"/>
      <c r="BU285" s="96"/>
      <c r="BV285" s="96"/>
      <c r="BW285" s="96"/>
      <c r="BX285" s="96"/>
      <c r="BY285" s="96"/>
      <c r="BZ285" s="96"/>
      <c r="CA285" s="96"/>
      <c r="CB285" s="96"/>
      <c r="CC285" s="96"/>
      <c r="CD285" s="96"/>
      <c r="CE285" s="96"/>
      <c r="CF285" s="96"/>
      <c r="CG285" s="96"/>
      <c r="CH285" s="96"/>
      <c r="CI285" s="96"/>
      <c r="CJ285" s="96"/>
      <c r="CK285" s="96"/>
      <c r="CL285" s="96"/>
      <c r="CM285" s="96"/>
      <c r="CN285" s="96"/>
      <c r="CO285" s="96"/>
      <c r="CP285" s="96"/>
      <c r="CQ285" s="96"/>
      <c r="CR285" s="96"/>
      <c r="CS285" s="96"/>
      <c r="CT285" s="96"/>
      <c r="CU285" s="96"/>
      <c r="CV285" s="96"/>
      <c r="CW285" s="96"/>
      <c r="CX285" s="96"/>
      <c r="CY285" s="96"/>
      <c r="CZ285" s="96"/>
    </row>
    <row r="286" spans="15:104">
      <c r="O286" s="102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6"/>
      <c r="BS286" s="96"/>
      <c r="BT286" s="96"/>
      <c r="BU286" s="96"/>
      <c r="BV286" s="96"/>
      <c r="BW286" s="96"/>
      <c r="BX286" s="96"/>
      <c r="BY286" s="96"/>
      <c r="BZ286" s="96"/>
      <c r="CA286" s="96"/>
      <c r="CB286" s="96"/>
      <c r="CC286" s="96"/>
      <c r="CD286" s="96"/>
      <c r="CE286" s="96"/>
      <c r="CF286" s="96"/>
      <c r="CG286" s="96"/>
      <c r="CH286" s="96"/>
      <c r="CI286" s="96"/>
      <c r="CJ286" s="96"/>
      <c r="CK286" s="96"/>
      <c r="CL286" s="96"/>
      <c r="CM286" s="96"/>
      <c r="CN286" s="96"/>
      <c r="CO286" s="96"/>
      <c r="CP286" s="96"/>
      <c r="CQ286" s="96"/>
      <c r="CR286" s="96"/>
      <c r="CS286" s="96"/>
      <c r="CT286" s="96"/>
      <c r="CU286" s="96"/>
      <c r="CV286" s="96"/>
      <c r="CW286" s="96"/>
      <c r="CX286" s="96"/>
      <c r="CY286" s="96"/>
      <c r="CZ286" s="96"/>
    </row>
    <row r="287" spans="15:104">
      <c r="O287" s="102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  <c r="BT287" s="96"/>
      <c r="BU287" s="96"/>
      <c r="BV287" s="96"/>
      <c r="BW287" s="96"/>
      <c r="BX287" s="96"/>
      <c r="BY287" s="96"/>
      <c r="BZ287" s="96"/>
      <c r="CA287" s="96"/>
      <c r="CB287" s="96"/>
      <c r="CC287" s="96"/>
      <c r="CD287" s="96"/>
      <c r="CE287" s="96"/>
      <c r="CF287" s="96"/>
      <c r="CG287" s="96"/>
      <c r="CH287" s="96"/>
      <c r="CI287" s="96"/>
      <c r="CJ287" s="96"/>
      <c r="CK287" s="96"/>
      <c r="CL287" s="96"/>
      <c r="CM287" s="96"/>
      <c r="CN287" s="96"/>
      <c r="CO287" s="96"/>
      <c r="CP287" s="96"/>
      <c r="CQ287" s="96"/>
      <c r="CR287" s="96"/>
      <c r="CS287" s="96"/>
      <c r="CT287" s="96"/>
      <c r="CU287" s="96"/>
      <c r="CV287" s="96"/>
      <c r="CW287" s="96"/>
      <c r="CX287" s="96"/>
      <c r="CY287" s="96"/>
      <c r="CZ287" s="96"/>
    </row>
    <row r="288" spans="15:104">
      <c r="O288" s="102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6"/>
      <c r="BS288" s="96"/>
      <c r="BT288" s="96"/>
      <c r="BU288" s="96"/>
      <c r="BV288" s="96"/>
      <c r="BW288" s="96"/>
      <c r="BX288" s="96"/>
      <c r="BY288" s="96"/>
      <c r="BZ288" s="96"/>
      <c r="CA288" s="96"/>
      <c r="CB288" s="96"/>
      <c r="CC288" s="96"/>
      <c r="CD288" s="96"/>
      <c r="CE288" s="96"/>
      <c r="CF288" s="96"/>
      <c r="CG288" s="96"/>
      <c r="CH288" s="96"/>
      <c r="CI288" s="96"/>
      <c r="CJ288" s="96"/>
      <c r="CK288" s="96"/>
      <c r="CL288" s="96"/>
      <c r="CM288" s="96"/>
      <c r="CN288" s="96"/>
      <c r="CO288" s="96"/>
      <c r="CP288" s="96"/>
      <c r="CQ288" s="96"/>
      <c r="CR288" s="96"/>
      <c r="CS288" s="96"/>
      <c r="CT288" s="96"/>
      <c r="CU288" s="96"/>
      <c r="CV288" s="96"/>
      <c r="CW288" s="96"/>
      <c r="CX288" s="96"/>
      <c r="CY288" s="96"/>
      <c r="CZ288" s="96"/>
    </row>
    <row r="289" spans="15:104">
      <c r="O289" s="102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6"/>
      <c r="BS289" s="96"/>
      <c r="BT289" s="96"/>
      <c r="BU289" s="96"/>
      <c r="BV289" s="96"/>
      <c r="BW289" s="96"/>
      <c r="BX289" s="96"/>
      <c r="BY289" s="96"/>
      <c r="BZ289" s="96"/>
      <c r="CA289" s="96"/>
      <c r="CB289" s="96"/>
      <c r="CC289" s="96"/>
      <c r="CD289" s="96"/>
      <c r="CE289" s="96"/>
      <c r="CF289" s="96"/>
      <c r="CG289" s="96"/>
      <c r="CH289" s="96"/>
      <c r="CI289" s="96"/>
      <c r="CJ289" s="96"/>
      <c r="CK289" s="96"/>
      <c r="CL289" s="96"/>
      <c r="CM289" s="96"/>
      <c r="CN289" s="96"/>
      <c r="CO289" s="96"/>
      <c r="CP289" s="96"/>
      <c r="CQ289" s="96"/>
      <c r="CR289" s="96"/>
      <c r="CS289" s="96"/>
      <c r="CT289" s="96"/>
      <c r="CU289" s="96"/>
      <c r="CV289" s="96"/>
      <c r="CW289" s="96"/>
      <c r="CX289" s="96"/>
      <c r="CY289" s="96"/>
      <c r="CZ289" s="96"/>
    </row>
    <row r="290" spans="15:104">
      <c r="O290" s="102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  <c r="BT290" s="96"/>
      <c r="BU290" s="96"/>
      <c r="BV290" s="96"/>
      <c r="BW290" s="96"/>
      <c r="BX290" s="96"/>
      <c r="BY290" s="96"/>
      <c r="BZ290" s="96"/>
      <c r="CA290" s="96"/>
      <c r="CB290" s="96"/>
      <c r="CC290" s="96"/>
      <c r="CD290" s="96"/>
      <c r="CE290" s="96"/>
      <c r="CF290" s="96"/>
      <c r="CG290" s="96"/>
      <c r="CH290" s="96"/>
      <c r="CI290" s="96"/>
      <c r="CJ290" s="96"/>
      <c r="CK290" s="96"/>
      <c r="CL290" s="96"/>
      <c r="CM290" s="96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</row>
    <row r="291" spans="15:104">
      <c r="O291" s="102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6"/>
      <c r="BS291" s="96"/>
      <c r="BT291" s="96"/>
      <c r="BU291" s="96"/>
      <c r="BV291" s="96"/>
      <c r="BW291" s="96"/>
      <c r="BX291" s="96"/>
      <c r="BY291" s="96"/>
      <c r="BZ291" s="96"/>
      <c r="CA291" s="96"/>
      <c r="CB291" s="96"/>
      <c r="CC291" s="96"/>
      <c r="CD291" s="96"/>
      <c r="CE291" s="96"/>
      <c r="CF291" s="96"/>
      <c r="CG291" s="96"/>
      <c r="CH291" s="96"/>
      <c r="CI291" s="96"/>
      <c r="CJ291" s="96"/>
      <c r="CK291" s="96"/>
      <c r="CL291" s="96"/>
      <c r="CM291" s="96"/>
      <c r="CN291" s="96"/>
      <c r="CO291" s="96"/>
      <c r="CP291" s="96"/>
      <c r="CQ291" s="96"/>
      <c r="CR291" s="96"/>
      <c r="CS291" s="96"/>
      <c r="CT291" s="96"/>
      <c r="CU291" s="96"/>
      <c r="CV291" s="96"/>
      <c r="CW291" s="96"/>
      <c r="CX291" s="96"/>
      <c r="CY291" s="96"/>
      <c r="CZ291" s="96"/>
    </row>
    <row r="292" spans="15:104">
      <c r="O292" s="102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6"/>
      <c r="BS292" s="96"/>
      <c r="BT292" s="96"/>
      <c r="BU292" s="96"/>
      <c r="BV292" s="96"/>
      <c r="BW292" s="96"/>
      <c r="BX292" s="96"/>
      <c r="BY292" s="96"/>
      <c r="BZ292" s="96"/>
      <c r="CA292" s="96"/>
      <c r="CB292" s="96"/>
      <c r="CC292" s="96"/>
      <c r="CD292" s="96"/>
      <c r="CE292" s="96"/>
      <c r="CF292" s="96"/>
      <c r="CG292" s="96"/>
      <c r="CH292" s="96"/>
      <c r="CI292" s="96"/>
      <c r="CJ292" s="96"/>
      <c r="CK292" s="96"/>
      <c r="CL292" s="96"/>
      <c r="CM292" s="96"/>
      <c r="CN292" s="96"/>
      <c r="CO292" s="96"/>
      <c r="CP292" s="96"/>
      <c r="CQ292" s="96"/>
      <c r="CR292" s="96"/>
      <c r="CS292" s="96"/>
      <c r="CT292" s="96"/>
      <c r="CU292" s="96"/>
      <c r="CV292" s="96"/>
      <c r="CW292" s="96"/>
      <c r="CX292" s="96"/>
      <c r="CY292" s="96"/>
      <c r="CZ292" s="96"/>
    </row>
    <row r="293" spans="15:104">
      <c r="O293" s="102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  <c r="BT293" s="96"/>
      <c r="BU293" s="96"/>
      <c r="BV293" s="96"/>
      <c r="BW293" s="96"/>
      <c r="BX293" s="96"/>
      <c r="BY293" s="96"/>
      <c r="BZ293" s="96"/>
      <c r="CA293" s="96"/>
      <c r="CB293" s="96"/>
      <c r="CC293" s="96"/>
      <c r="CD293" s="96"/>
      <c r="CE293" s="96"/>
      <c r="CF293" s="96"/>
      <c r="CG293" s="96"/>
      <c r="CH293" s="96"/>
      <c r="CI293" s="96"/>
      <c r="CJ293" s="96"/>
      <c r="CK293" s="96"/>
      <c r="CL293" s="96"/>
      <c r="CM293" s="96"/>
      <c r="CN293" s="96"/>
      <c r="CO293" s="96"/>
      <c r="CP293" s="96"/>
      <c r="CQ293" s="96"/>
      <c r="CR293" s="96"/>
      <c r="CS293" s="96"/>
      <c r="CT293" s="96"/>
      <c r="CU293" s="96"/>
      <c r="CV293" s="96"/>
      <c r="CW293" s="96"/>
      <c r="CX293" s="96"/>
      <c r="CY293" s="96"/>
      <c r="CZ293" s="96"/>
    </row>
    <row r="294" spans="15:104">
      <c r="O294" s="102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6"/>
      <c r="BS294" s="96"/>
      <c r="BT294" s="96"/>
      <c r="BU294" s="96"/>
      <c r="BV294" s="96"/>
      <c r="BW294" s="96"/>
      <c r="BX294" s="96"/>
      <c r="BY294" s="96"/>
      <c r="BZ294" s="96"/>
      <c r="CA294" s="96"/>
      <c r="CB294" s="96"/>
      <c r="CC294" s="96"/>
      <c r="CD294" s="96"/>
      <c r="CE294" s="96"/>
      <c r="CF294" s="96"/>
      <c r="CG294" s="96"/>
      <c r="CH294" s="96"/>
      <c r="CI294" s="96"/>
      <c r="CJ294" s="96"/>
      <c r="CK294" s="96"/>
      <c r="CL294" s="96"/>
      <c r="CM294" s="96"/>
      <c r="CN294" s="96"/>
      <c r="CO294" s="96"/>
      <c r="CP294" s="96"/>
      <c r="CQ294" s="96"/>
      <c r="CR294" s="96"/>
      <c r="CS294" s="96"/>
      <c r="CT294" s="96"/>
      <c r="CU294" s="96"/>
      <c r="CV294" s="96"/>
      <c r="CW294" s="96"/>
      <c r="CX294" s="96"/>
      <c r="CY294" s="96"/>
      <c r="CZ294" s="96"/>
    </row>
    <row r="295" spans="15:104">
      <c r="O295" s="102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6"/>
      <c r="BS295" s="96"/>
      <c r="BT295" s="96"/>
      <c r="BU295" s="96"/>
      <c r="BV295" s="96"/>
      <c r="BW295" s="96"/>
      <c r="BX295" s="96"/>
      <c r="BY295" s="96"/>
      <c r="BZ295" s="96"/>
      <c r="CA295" s="96"/>
      <c r="CB295" s="96"/>
      <c r="CC295" s="96"/>
      <c r="CD295" s="96"/>
      <c r="CE295" s="96"/>
      <c r="CF295" s="96"/>
      <c r="CG295" s="96"/>
      <c r="CH295" s="96"/>
      <c r="CI295" s="96"/>
      <c r="CJ295" s="96"/>
      <c r="CK295" s="96"/>
      <c r="CL295" s="96"/>
      <c r="CM295" s="96"/>
      <c r="CN295" s="96"/>
      <c r="CO295" s="96"/>
      <c r="CP295" s="96"/>
      <c r="CQ295" s="96"/>
      <c r="CR295" s="96"/>
      <c r="CS295" s="96"/>
      <c r="CT295" s="96"/>
      <c r="CU295" s="96"/>
      <c r="CV295" s="96"/>
      <c r="CW295" s="96"/>
      <c r="CX295" s="96"/>
      <c r="CY295" s="96"/>
      <c r="CZ295" s="96"/>
    </row>
    <row r="296" spans="15:104">
      <c r="O296" s="102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  <c r="BH296" s="96"/>
      <c r="BI296" s="96"/>
      <c r="BJ296" s="96"/>
      <c r="BK296" s="96"/>
      <c r="BL296" s="96"/>
      <c r="BM296" s="96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  <c r="CC296" s="96"/>
      <c r="CD296" s="96"/>
      <c r="CE296" s="96"/>
      <c r="CF296" s="96"/>
      <c r="CG296" s="96"/>
      <c r="CH296" s="96"/>
      <c r="CI296" s="96"/>
      <c r="CJ296" s="96"/>
      <c r="CK296" s="96"/>
      <c r="CL296" s="96"/>
      <c r="CM296" s="96"/>
      <c r="CN296" s="96"/>
      <c r="CO296" s="96"/>
      <c r="CP296" s="96"/>
      <c r="CQ296" s="96"/>
      <c r="CR296" s="96"/>
      <c r="CS296" s="96"/>
      <c r="CT296" s="96"/>
      <c r="CU296" s="96"/>
      <c r="CV296" s="96"/>
      <c r="CW296" s="96"/>
      <c r="CX296" s="96"/>
      <c r="CY296" s="96"/>
      <c r="CZ296" s="96"/>
    </row>
    <row r="297" spans="15:104">
      <c r="O297" s="102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  <c r="BH297" s="96"/>
      <c r="BI297" s="96"/>
      <c r="BJ297" s="96"/>
      <c r="BK297" s="96"/>
      <c r="BL297" s="96"/>
      <c r="BM297" s="96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  <c r="CC297" s="96"/>
      <c r="CD297" s="96"/>
      <c r="CE297" s="96"/>
      <c r="CF297" s="96"/>
      <c r="CG297" s="96"/>
      <c r="CH297" s="96"/>
      <c r="CI297" s="96"/>
      <c r="CJ297" s="96"/>
      <c r="CK297" s="96"/>
      <c r="CL297" s="96"/>
      <c r="CM297" s="96"/>
      <c r="CN297" s="96"/>
      <c r="CO297" s="96"/>
      <c r="CP297" s="96"/>
      <c r="CQ297" s="96"/>
      <c r="CR297" s="96"/>
      <c r="CS297" s="96"/>
      <c r="CT297" s="96"/>
      <c r="CU297" s="96"/>
      <c r="CV297" s="96"/>
      <c r="CW297" s="96"/>
      <c r="CX297" s="96"/>
      <c r="CY297" s="96"/>
      <c r="CZ297" s="96"/>
    </row>
    <row r="298" spans="15:104">
      <c r="O298" s="102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  <c r="BH298" s="96"/>
      <c r="BI298" s="96"/>
      <c r="BJ298" s="96"/>
      <c r="BK298" s="96"/>
      <c r="BL298" s="96"/>
      <c r="BM298" s="96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  <c r="CC298" s="96"/>
      <c r="CD298" s="96"/>
      <c r="CE298" s="96"/>
      <c r="CF298" s="96"/>
      <c r="CG298" s="96"/>
      <c r="CH298" s="96"/>
      <c r="CI298" s="96"/>
      <c r="CJ298" s="96"/>
      <c r="CK298" s="96"/>
      <c r="CL298" s="96"/>
      <c r="CM298" s="96"/>
      <c r="CN298" s="96"/>
      <c r="CO298" s="96"/>
      <c r="CP298" s="96"/>
      <c r="CQ298" s="96"/>
      <c r="CR298" s="96"/>
      <c r="CS298" s="96"/>
      <c r="CT298" s="96"/>
      <c r="CU298" s="96"/>
      <c r="CV298" s="96"/>
      <c r="CW298" s="96"/>
      <c r="CX298" s="96"/>
      <c r="CY298" s="96"/>
      <c r="CZ298" s="96"/>
    </row>
    <row r="299" spans="15:104">
      <c r="O299" s="102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  <c r="BH299" s="96"/>
      <c r="BI299" s="96"/>
      <c r="BJ299" s="96"/>
      <c r="BK299" s="96"/>
      <c r="BL299" s="96"/>
      <c r="BM299" s="96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  <c r="CC299" s="96"/>
      <c r="CD299" s="96"/>
      <c r="CE299" s="96"/>
      <c r="CF299" s="96"/>
      <c r="CG299" s="96"/>
      <c r="CH299" s="96"/>
      <c r="CI299" s="96"/>
      <c r="CJ299" s="96"/>
      <c r="CK299" s="96"/>
      <c r="CL299" s="96"/>
      <c r="CM299" s="96"/>
      <c r="CN299" s="96"/>
      <c r="CO299" s="96"/>
      <c r="CP299" s="96"/>
      <c r="CQ299" s="96"/>
      <c r="CR299" s="96"/>
      <c r="CS299" s="96"/>
      <c r="CT299" s="96"/>
      <c r="CU299" s="96"/>
      <c r="CV299" s="96"/>
      <c r="CW299" s="96"/>
      <c r="CX299" s="96"/>
      <c r="CY299" s="96"/>
      <c r="CZ299" s="96"/>
    </row>
    <row r="300" spans="15:104">
      <c r="O300" s="102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  <c r="CC300" s="96"/>
      <c r="CD300" s="96"/>
      <c r="CE300" s="96"/>
      <c r="CF300" s="96"/>
      <c r="CG300" s="96"/>
      <c r="CH300" s="96"/>
      <c r="CI300" s="96"/>
      <c r="CJ300" s="96"/>
      <c r="CK300" s="96"/>
      <c r="CL300" s="96"/>
      <c r="CM300" s="96"/>
      <c r="CN300" s="96"/>
      <c r="CO300" s="96"/>
      <c r="CP300" s="96"/>
      <c r="CQ300" s="96"/>
      <c r="CR300" s="96"/>
      <c r="CS300" s="96"/>
      <c r="CT300" s="96"/>
      <c r="CU300" s="96"/>
      <c r="CV300" s="96"/>
      <c r="CW300" s="96"/>
      <c r="CX300" s="96"/>
      <c r="CY300" s="96"/>
      <c r="CZ300" s="96"/>
    </row>
    <row r="301" spans="15:104">
      <c r="O301" s="102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  <c r="BH301" s="96"/>
      <c r="BI301" s="96"/>
      <c r="BJ301" s="96"/>
      <c r="BK301" s="96"/>
      <c r="BL301" s="96"/>
      <c r="BM301" s="96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  <c r="CC301" s="96"/>
      <c r="CD301" s="96"/>
      <c r="CE301" s="96"/>
      <c r="CF301" s="96"/>
      <c r="CG301" s="96"/>
      <c r="CH301" s="96"/>
      <c r="CI301" s="96"/>
      <c r="CJ301" s="96"/>
      <c r="CK301" s="96"/>
      <c r="CL301" s="96"/>
      <c r="CM301" s="96"/>
      <c r="CN301" s="96"/>
      <c r="CO301" s="96"/>
      <c r="CP301" s="96"/>
      <c r="CQ301" s="96"/>
      <c r="CR301" s="96"/>
      <c r="CS301" s="96"/>
      <c r="CT301" s="96"/>
      <c r="CU301" s="96"/>
      <c r="CV301" s="96"/>
      <c r="CW301" s="96"/>
      <c r="CX301" s="96"/>
      <c r="CY301" s="96"/>
      <c r="CZ301" s="96"/>
    </row>
    <row r="302" spans="15:104">
      <c r="O302" s="102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  <c r="BH302" s="96"/>
      <c r="BI302" s="96"/>
      <c r="BJ302" s="96"/>
      <c r="BK302" s="96"/>
      <c r="BL302" s="96"/>
      <c r="BM302" s="96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  <c r="CC302" s="96"/>
      <c r="CD302" s="96"/>
      <c r="CE302" s="96"/>
      <c r="CF302" s="96"/>
      <c r="CG302" s="96"/>
      <c r="CH302" s="96"/>
      <c r="CI302" s="96"/>
      <c r="CJ302" s="96"/>
      <c r="CK302" s="96"/>
      <c r="CL302" s="96"/>
      <c r="CM302" s="96"/>
      <c r="CN302" s="96"/>
      <c r="CO302" s="96"/>
      <c r="CP302" s="96"/>
      <c r="CQ302" s="96"/>
      <c r="CR302" s="96"/>
      <c r="CS302" s="96"/>
      <c r="CT302" s="96"/>
      <c r="CU302" s="96"/>
      <c r="CV302" s="96"/>
      <c r="CW302" s="96"/>
      <c r="CX302" s="96"/>
      <c r="CY302" s="96"/>
      <c r="CZ302" s="96"/>
    </row>
    <row r="303" spans="15:104">
      <c r="O303" s="102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A303" s="96"/>
      <c r="BB303" s="96"/>
      <c r="BC303" s="96"/>
      <c r="BD303" s="96"/>
      <c r="BE303" s="96"/>
      <c r="BF303" s="96"/>
      <c r="BG303" s="96"/>
      <c r="BH303" s="96"/>
      <c r="BI303" s="96"/>
      <c r="BJ303" s="96"/>
      <c r="BK303" s="96"/>
      <c r="BL303" s="96"/>
      <c r="BM303" s="96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  <c r="CC303" s="96"/>
      <c r="CD303" s="96"/>
      <c r="CE303" s="96"/>
      <c r="CF303" s="96"/>
      <c r="CG303" s="96"/>
      <c r="CH303" s="96"/>
      <c r="CI303" s="96"/>
      <c r="CJ303" s="96"/>
      <c r="CK303" s="96"/>
      <c r="CL303" s="96"/>
      <c r="CM303" s="96"/>
      <c r="CN303" s="96"/>
      <c r="CO303" s="96"/>
      <c r="CP303" s="96"/>
      <c r="CQ303" s="96"/>
      <c r="CR303" s="96"/>
      <c r="CS303" s="96"/>
      <c r="CT303" s="96"/>
      <c r="CU303" s="96"/>
      <c r="CV303" s="96"/>
      <c r="CW303" s="96"/>
      <c r="CX303" s="96"/>
      <c r="CY303" s="96"/>
      <c r="CZ303" s="96"/>
    </row>
    <row r="304" spans="15:104">
      <c r="O304" s="102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  <c r="BH304" s="96"/>
      <c r="BI304" s="96"/>
      <c r="BJ304" s="96"/>
      <c r="BK304" s="96"/>
      <c r="BL304" s="96"/>
      <c r="BM304" s="96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  <c r="CC304" s="96"/>
      <c r="CD304" s="96"/>
      <c r="CE304" s="96"/>
      <c r="CF304" s="96"/>
      <c r="CG304" s="96"/>
      <c r="CH304" s="96"/>
      <c r="CI304" s="96"/>
      <c r="CJ304" s="96"/>
      <c r="CK304" s="96"/>
      <c r="CL304" s="96"/>
      <c r="CM304" s="96"/>
      <c r="CN304" s="96"/>
      <c r="CO304" s="96"/>
      <c r="CP304" s="96"/>
      <c r="CQ304" s="96"/>
      <c r="CR304" s="96"/>
      <c r="CS304" s="96"/>
      <c r="CT304" s="96"/>
      <c r="CU304" s="96"/>
      <c r="CV304" s="96"/>
      <c r="CW304" s="96"/>
      <c r="CX304" s="96"/>
      <c r="CY304" s="96"/>
      <c r="CZ304" s="96"/>
    </row>
    <row r="305" spans="15:104">
      <c r="O305" s="102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  <c r="BH305" s="96"/>
      <c r="BI305" s="96"/>
      <c r="BJ305" s="96"/>
      <c r="BK305" s="96"/>
      <c r="BL305" s="96"/>
      <c r="BM305" s="96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  <c r="CC305" s="96"/>
      <c r="CD305" s="96"/>
      <c r="CE305" s="96"/>
      <c r="CF305" s="96"/>
      <c r="CG305" s="96"/>
      <c r="CH305" s="96"/>
      <c r="CI305" s="96"/>
      <c r="CJ305" s="96"/>
      <c r="CK305" s="96"/>
      <c r="CL305" s="96"/>
      <c r="CM305" s="96"/>
      <c r="CN305" s="96"/>
      <c r="CO305" s="96"/>
      <c r="CP305" s="96"/>
      <c r="CQ305" s="96"/>
      <c r="CR305" s="96"/>
      <c r="CS305" s="96"/>
      <c r="CT305" s="96"/>
      <c r="CU305" s="96"/>
      <c r="CV305" s="96"/>
      <c r="CW305" s="96"/>
      <c r="CX305" s="96"/>
      <c r="CY305" s="96"/>
      <c r="CZ305" s="96"/>
    </row>
    <row r="306" spans="15:104">
      <c r="O306" s="102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  <c r="BH306" s="96"/>
      <c r="BI306" s="96"/>
      <c r="BJ306" s="96"/>
      <c r="BK306" s="96"/>
      <c r="BL306" s="96"/>
      <c r="BM306" s="96"/>
      <c r="BN306" s="96"/>
      <c r="BO306" s="96"/>
      <c r="BP306" s="96"/>
      <c r="BQ306" s="96"/>
      <c r="BR306" s="96"/>
      <c r="BS306" s="96"/>
      <c r="BT306" s="96"/>
      <c r="BU306" s="96"/>
      <c r="BV306" s="96"/>
      <c r="BW306" s="96"/>
      <c r="BX306" s="96"/>
      <c r="BY306" s="96"/>
      <c r="BZ306" s="96"/>
      <c r="CA306" s="96"/>
      <c r="CB306" s="96"/>
      <c r="CC306" s="96"/>
      <c r="CD306" s="96"/>
      <c r="CE306" s="96"/>
      <c r="CF306" s="96"/>
      <c r="CG306" s="96"/>
      <c r="CH306" s="96"/>
      <c r="CI306" s="96"/>
      <c r="CJ306" s="96"/>
      <c r="CK306" s="96"/>
      <c r="CL306" s="96"/>
      <c r="CM306" s="96"/>
      <c r="CN306" s="96"/>
      <c r="CO306" s="96"/>
      <c r="CP306" s="96"/>
      <c r="CQ306" s="96"/>
      <c r="CR306" s="96"/>
      <c r="CS306" s="96"/>
      <c r="CT306" s="96"/>
      <c r="CU306" s="96"/>
      <c r="CV306" s="96"/>
      <c r="CW306" s="96"/>
      <c r="CX306" s="96"/>
      <c r="CY306" s="96"/>
      <c r="CZ306" s="96"/>
    </row>
    <row r="307" spans="15:104">
      <c r="O307" s="102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  <c r="BH307" s="96"/>
      <c r="BI307" s="96"/>
      <c r="BJ307" s="96"/>
      <c r="BK307" s="96"/>
      <c r="BL307" s="96"/>
      <c r="BM307" s="96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  <c r="CC307" s="96"/>
      <c r="CD307" s="96"/>
      <c r="CE307" s="96"/>
      <c r="CF307" s="96"/>
      <c r="CG307" s="96"/>
      <c r="CH307" s="96"/>
      <c r="CI307" s="96"/>
      <c r="CJ307" s="96"/>
      <c r="CK307" s="96"/>
      <c r="CL307" s="96"/>
      <c r="CM307" s="96"/>
      <c r="CN307" s="96"/>
      <c r="CO307" s="96"/>
      <c r="CP307" s="96"/>
      <c r="CQ307" s="96"/>
      <c r="CR307" s="96"/>
      <c r="CS307" s="96"/>
      <c r="CT307" s="96"/>
      <c r="CU307" s="96"/>
      <c r="CV307" s="96"/>
      <c r="CW307" s="96"/>
      <c r="CX307" s="96"/>
      <c r="CY307" s="96"/>
      <c r="CZ307" s="96"/>
    </row>
    <row r="308" spans="15:104">
      <c r="O308" s="102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A308" s="96"/>
      <c r="BB308" s="96"/>
      <c r="BC308" s="96"/>
      <c r="BD308" s="96"/>
      <c r="BE308" s="96"/>
      <c r="BF308" s="96"/>
      <c r="BG308" s="96"/>
      <c r="BH308" s="96"/>
      <c r="BI308" s="96"/>
      <c r="BJ308" s="96"/>
      <c r="BK308" s="96"/>
      <c r="BL308" s="96"/>
      <c r="BM308" s="96"/>
      <c r="BN308" s="96"/>
      <c r="BO308" s="96"/>
      <c r="BP308" s="96"/>
      <c r="BQ308" s="96"/>
      <c r="BR308" s="96"/>
      <c r="BS308" s="96"/>
      <c r="BT308" s="96"/>
      <c r="BU308" s="96"/>
      <c r="BV308" s="96"/>
      <c r="BW308" s="96"/>
      <c r="BX308" s="96"/>
      <c r="BY308" s="96"/>
      <c r="BZ308" s="96"/>
      <c r="CA308" s="96"/>
      <c r="CB308" s="96"/>
      <c r="CC308" s="96"/>
      <c r="CD308" s="96"/>
      <c r="CE308" s="96"/>
      <c r="CF308" s="96"/>
      <c r="CG308" s="96"/>
      <c r="CH308" s="96"/>
      <c r="CI308" s="96"/>
      <c r="CJ308" s="96"/>
      <c r="CK308" s="96"/>
      <c r="CL308" s="96"/>
      <c r="CM308" s="96"/>
      <c r="CN308" s="96"/>
      <c r="CO308" s="96"/>
      <c r="CP308" s="96"/>
      <c r="CQ308" s="96"/>
      <c r="CR308" s="96"/>
      <c r="CS308" s="96"/>
      <c r="CT308" s="96"/>
      <c r="CU308" s="96"/>
      <c r="CV308" s="96"/>
      <c r="CW308" s="96"/>
      <c r="CX308" s="96"/>
      <c r="CY308" s="96"/>
      <c r="CZ308" s="96"/>
    </row>
    <row r="309" spans="15:104">
      <c r="O309" s="102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  <c r="AY309" s="96"/>
      <c r="AZ309" s="96"/>
      <c r="BA309" s="96"/>
      <c r="BB309" s="96"/>
      <c r="BC309" s="96"/>
      <c r="BD309" s="96"/>
      <c r="BE309" s="96"/>
      <c r="BF309" s="96"/>
      <c r="BG309" s="96"/>
      <c r="BH309" s="96"/>
      <c r="BI309" s="96"/>
      <c r="BJ309" s="96"/>
      <c r="BK309" s="96"/>
      <c r="BL309" s="96"/>
      <c r="BM309" s="96"/>
      <c r="BN309" s="96"/>
      <c r="BO309" s="96"/>
      <c r="BP309" s="96"/>
      <c r="BQ309" s="96"/>
      <c r="BR309" s="96"/>
      <c r="BS309" s="96"/>
      <c r="BT309" s="96"/>
      <c r="BU309" s="96"/>
      <c r="BV309" s="96"/>
      <c r="BW309" s="96"/>
      <c r="BX309" s="96"/>
      <c r="BY309" s="96"/>
      <c r="BZ309" s="96"/>
      <c r="CA309" s="96"/>
      <c r="CB309" s="96"/>
      <c r="CC309" s="96"/>
      <c r="CD309" s="96"/>
      <c r="CE309" s="96"/>
      <c r="CF309" s="96"/>
      <c r="CG309" s="96"/>
      <c r="CH309" s="96"/>
      <c r="CI309" s="96"/>
      <c r="CJ309" s="96"/>
      <c r="CK309" s="96"/>
      <c r="CL309" s="96"/>
      <c r="CM309" s="96"/>
      <c r="CN309" s="96"/>
      <c r="CO309" s="96"/>
      <c r="CP309" s="96"/>
      <c r="CQ309" s="96"/>
      <c r="CR309" s="96"/>
      <c r="CS309" s="96"/>
      <c r="CT309" s="96"/>
      <c r="CU309" s="96"/>
      <c r="CV309" s="96"/>
      <c r="CW309" s="96"/>
      <c r="CX309" s="96"/>
      <c r="CY309" s="96"/>
      <c r="CZ309" s="96"/>
    </row>
    <row r="310" spans="15:104">
      <c r="O310" s="102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  <c r="BH310" s="96"/>
      <c r="BI310" s="96"/>
      <c r="BJ310" s="96"/>
      <c r="BK310" s="96"/>
      <c r="BL310" s="96"/>
      <c r="BM310" s="96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  <c r="CC310" s="96"/>
      <c r="CD310" s="96"/>
      <c r="CE310" s="96"/>
      <c r="CF310" s="96"/>
      <c r="CG310" s="96"/>
      <c r="CH310" s="96"/>
      <c r="CI310" s="96"/>
      <c r="CJ310" s="96"/>
      <c r="CK310" s="96"/>
      <c r="CL310" s="96"/>
      <c r="CM310" s="96"/>
      <c r="CN310" s="96"/>
      <c r="CO310" s="96"/>
      <c r="CP310" s="96"/>
      <c r="CQ310" s="96"/>
      <c r="CR310" s="96"/>
      <c r="CS310" s="96"/>
      <c r="CT310" s="96"/>
      <c r="CU310" s="96"/>
      <c r="CV310" s="96"/>
      <c r="CW310" s="96"/>
      <c r="CX310" s="96"/>
      <c r="CY310" s="96"/>
      <c r="CZ310" s="96"/>
    </row>
    <row r="311" spans="15:104">
      <c r="O311" s="102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  <c r="BH311" s="96"/>
      <c r="BI311" s="96"/>
      <c r="BJ311" s="96"/>
      <c r="BK311" s="96"/>
      <c r="BL311" s="96"/>
      <c r="BM311" s="96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  <c r="CC311" s="96"/>
      <c r="CD311" s="96"/>
      <c r="CE311" s="96"/>
      <c r="CF311" s="96"/>
      <c r="CG311" s="96"/>
      <c r="CH311" s="96"/>
      <c r="CI311" s="96"/>
      <c r="CJ311" s="96"/>
      <c r="CK311" s="96"/>
      <c r="CL311" s="96"/>
      <c r="CM311" s="96"/>
      <c r="CN311" s="96"/>
      <c r="CO311" s="96"/>
      <c r="CP311" s="96"/>
      <c r="CQ311" s="96"/>
      <c r="CR311" s="96"/>
      <c r="CS311" s="96"/>
      <c r="CT311" s="96"/>
      <c r="CU311" s="96"/>
      <c r="CV311" s="96"/>
      <c r="CW311" s="96"/>
      <c r="CX311" s="96"/>
      <c r="CY311" s="96"/>
      <c r="CZ311" s="96"/>
    </row>
    <row r="312" spans="15:104">
      <c r="O312" s="102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  <c r="BH312" s="96"/>
      <c r="BI312" s="96"/>
      <c r="BJ312" s="96"/>
      <c r="BK312" s="96"/>
      <c r="BL312" s="96"/>
      <c r="BM312" s="96"/>
      <c r="BN312" s="96"/>
      <c r="BO312" s="96"/>
      <c r="BP312" s="96"/>
      <c r="BQ312" s="96"/>
      <c r="BR312" s="96"/>
      <c r="BS312" s="96"/>
      <c r="BT312" s="96"/>
      <c r="BU312" s="96"/>
      <c r="BV312" s="96"/>
      <c r="BW312" s="96"/>
      <c r="BX312" s="96"/>
      <c r="BY312" s="96"/>
      <c r="BZ312" s="96"/>
      <c r="CA312" s="96"/>
      <c r="CB312" s="96"/>
      <c r="CC312" s="96"/>
      <c r="CD312" s="96"/>
      <c r="CE312" s="96"/>
      <c r="CF312" s="96"/>
      <c r="CG312" s="96"/>
      <c r="CH312" s="96"/>
      <c r="CI312" s="96"/>
      <c r="CJ312" s="96"/>
      <c r="CK312" s="96"/>
      <c r="CL312" s="96"/>
      <c r="CM312" s="96"/>
      <c r="CN312" s="96"/>
      <c r="CO312" s="96"/>
      <c r="CP312" s="96"/>
      <c r="CQ312" s="96"/>
      <c r="CR312" s="96"/>
      <c r="CS312" s="96"/>
      <c r="CT312" s="96"/>
      <c r="CU312" s="96"/>
      <c r="CV312" s="96"/>
      <c r="CW312" s="96"/>
      <c r="CX312" s="96"/>
      <c r="CY312" s="96"/>
      <c r="CZ312" s="96"/>
    </row>
    <row r="313" spans="15:104">
      <c r="O313" s="102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  <c r="AX313" s="96"/>
      <c r="AY313" s="96"/>
      <c r="AZ313" s="96"/>
      <c r="BA313" s="96"/>
      <c r="BB313" s="96"/>
      <c r="BC313" s="96"/>
      <c r="BD313" s="96"/>
      <c r="BE313" s="96"/>
      <c r="BF313" s="96"/>
      <c r="BG313" s="96"/>
      <c r="BH313" s="96"/>
      <c r="BI313" s="96"/>
      <c r="BJ313" s="96"/>
      <c r="BK313" s="96"/>
      <c r="BL313" s="96"/>
      <c r="BM313" s="96"/>
      <c r="BN313" s="96"/>
      <c r="BO313" s="96"/>
      <c r="BP313" s="96"/>
      <c r="BQ313" s="96"/>
      <c r="BR313" s="96"/>
      <c r="BS313" s="96"/>
      <c r="BT313" s="96"/>
      <c r="BU313" s="96"/>
      <c r="BV313" s="96"/>
      <c r="BW313" s="96"/>
      <c r="BX313" s="96"/>
      <c r="BY313" s="96"/>
      <c r="BZ313" s="96"/>
      <c r="CA313" s="96"/>
      <c r="CB313" s="96"/>
      <c r="CC313" s="96"/>
      <c r="CD313" s="96"/>
      <c r="CE313" s="96"/>
      <c r="CF313" s="96"/>
      <c r="CG313" s="96"/>
      <c r="CH313" s="96"/>
      <c r="CI313" s="96"/>
      <c r="CJ313" s="96"/>
      <c r="CK313" s="96"/>
      <c r="CL313" s="96"/>
      <c r="CM313" s="96"/>
      <c r="CN313" s="96"/>
      <c r="CO313" s="96"/>
      <c r="CP313" s="96"/>
      <c r="CQ313" s="96"/>
      <c r="CR313" s="96"/>
      <c r="CS313" s="96"/>
      <c r="CT313" s="96"/>
      <c r="CU313" s="96"/>
      <c r="CV313" s="96"/>
      <c r="CW313" s="96"/>
      <c r="CX313" s="96"/>
      <c r="CY313" s="96"/>
      <c r="CZ313" s="96"/>
    </row>
    <row r="314" spans="15:104">
      <c r="O314" s="102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  <c r="AX314" s="96"/>
      <c r="AY314" s="96"/>
      <c r="AZ314" s="96"/>
      <c r="BA314" s="96"/>
      <c r="BB314" s="96"/>
      <c r="BC314" s="96"/>
      <c r="BD314" s="96"/>
      <c r="BE314" s="96"/>
      <c r="BF314" s="96"/>
      <c r="BG314" s="96"/>
      <c r="BH314" s="96"/>
      <c r="BI314" s="96"/>
      <c r="BJ314" s="96"/>
      <c r="BK314" s="96"/>
      <c r="BL314" s="96"/>
      <c r="BM314" s="96"/>
      <c r="BN314" s="96"/>
      <c r="BO314" s="96"/>
      <c r="BP314" s="96"/>
      <c r="BQ314" s="96"/>
      <c r="BR314" s="96"/>
      <c r="BS314" s="96"/>
      <c r="BT314" s="96"/>
      <c r="BU314" s="96"/>
      <c r="BV314" s="96"/>
      <c r="BW314" s="96"/>
      <c r="BX314" s="96"/>
      <c r="BY314" s="96"/>
      <c r="BZ314" s="96"/>
      <c r="CA314" s="96"/>
      <c r="CB314" s="96"/>
      <c r="CC314" s="96"/>
      <c r="CD314" s="96"/>
      <c r="CE314" s="96"/>
      <c r="CF314" s="96"/>
      <c r="CG314" s="96"/>
      <c r="CH314" s="96"/>
      <c r="CI314" s="96"/>
      <c r="CJ314" s="96"/>
      <c r="CK314" s="96"/>
      <c r="CL314" s="96"/>
      <c r="CM314" s="96"/>
      <c r="CN314" s="96"/>
      <c r="CO314" s="96"/>
      <c r="CP314" s="96"/>
      <c r="CQ314" s="96"/>
      <c r="CR314" s="96"/>
      <c r="CS314" s="96"/>
      <c r="CT314" s="96"/>
      <c r="CU314" s="96"/>
      <c r="CV314" s="96"/>
      <c r="CW314" s="96"/>
      <c r="CX314" s="96"/>
      <c r="CY314" s="96"/>
      <c r="CZ314" s="96"/>
    </row>
    <row r="315" spans="15:104">
      <c r="O315" s="102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  <c r="BH315" s="96"/>
      <c r="BI315" s="96"/>
      <c r="BJ315" s="96"/>
      <c r="BK315" s="96"/>
      <c r="BL315" s="96"/>
      <c r="BM315" s="96"/>
      <c r="BN315" s="96"/>
      <c r="BO315" s="96"/>
      <c r="BP315" s="96"/>
      <c r="BQ315" s="96"/>
      <c r="BR315" s="96"/>
      <c r="BS315" s="96"/>
      <c r="BT315" s="96"/>
      <c r="BU315" s="96"/>
      <c r="BV315" s="96"/>
      <c r="BW315" s="96"/>
      <c r="BX315" s="96"/>
      <c r="BY315" s="96"/>
      <c r="BZ315" s="96"/>
      <c r="CA315" s="96"/>
      <c r="CB315" s="96"/>
      <c r="CC315" s="96"/>
      <c r="CD315" s="96"/>
      <c r="CE315" s="96"/>
      <c r="CF315" s="96"/>
      <c r="CG315" s="96"/>
      <c r="CH315" s="96"/>
      <c r="CI315" s="96"/>
      <c r="CJ315" s="96"/>
      <c r="CK315" s="96"/>
      <c r="CL315" s="96"/>
      <c r="CM315" s="96"/>
      <c r="CN315" s="96"/>
      <c r="CO315" s="96"/>
      <c r="CP315" s="96"/>
      <c r="CQ315" s="96"/>
      <c r="CR315" s="96"/>
      <c r="CS315" s="96"/>
      <c r="CT315" s="96"/>
      <c r="CU315" s="96"/>
      <c r="CV315" s="96"/>
      <c r="CW315" s="96"/>
      <c r="CX315" s="96"/>
      <c r="CY315" s="96"/>
      <c r="CZ315" s="96"/>
    </row>
    <row r="316" spans="15:104">
      <c r="O316" s="102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  <c r="BH316" s="96"/>
      <c r="BI316" s="96"/>
      <c r="BJ316" s="96"/>
      <c r="BK316" s="96"/>
      <c r="BL316" s="96"/>
      <c r="BM316" s="96"/>
      <c r="BN316" s="96"/>
      <c r="BO316" s="96"/>
      <c r="BP316" s="96"/>
      <c r="BQ316" s="96"/>
      <c r="BR316" s="96"/>
      <c r="BS316" s="96"/>
      <c r="BT316" s="96"/>
      <c r="BU316" s="96"/>
      <c r="BV316" s="96"/>
      <c r="BW316" s="96"/>
      <c r="BX316" s="96"/>
      <c r="BY316" s="96"/>
      <c r="BZ316" s="96"/>
      <c r="CA316" s="96"/>
      <c r="CB316" s="96"/>
      <c r="CC316" s="96"/>
      <c r="CD316" s="96"/>
      <c r="CE316" s="96"/>
      <c r="CF316" s="96"/>
      <c r="CG316" s="96"/>
      <c r="CH316" s="96"/>
      <c r="CI316" s="96"/>
      <c r="CJ316" s="96"/>
      <c r="CK316" s="96"/>
      <c r="CL316" s="96"/>
      <c r="CM316" s="96"/>
      <c r="CN316" s="96"/>
      <c r="CO316" s="96"/>
      <c r="CP316" s="96"/>
      <c r="CQ316" s="96"/>
      <c r="CR316" s="96"/>
      <c r="CS316" s="96"/>
      <c r="CT316" s="96"/>
      <c r="CU316" s="96"/>
      <c r="CV316" s="96"/>
      <c r="CW316" s="96"/>
      <c r="CX316" s="96"/>
      <c r="CY316" s="96"/>
      <c r="CZ316" s="96"/>
    </row>
    <row r="317" spans="15:104">
      <c r="O317" s="102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  <c r="BI317" s="96"/>
      <c r="BJ317" s="96"/>
      <c r="BK317" s="96"/>
      <c r="BL317" s="96"/>
      <c r="BM317" s="96"/>
      <c r="BN317" s="96"/>
      <c r="BO317" s="96"/>
      <c r="BP317" s="96"/>
      <c r="BQ317" s="96"/>
      <c r="BR317" s="96"/>
      <c r="BS317" s="96"/>
      <c r="BT317" s="96"/>
      <c r="BU317" s="96"/>
      <c r="BV317" s="96"/>
      <c r="BW317" s="96"/>
      <c r="BX317" s="96"/>
      <c r="BY317" s="96"/>
      <c r="BZ317" s="96"/>
      <c r="CA317" s="96"/>
      <c r="CB317" s="96"/>
      <c r="CC317" s="96"/>
      <c r="CD317" s="96"/>
      <c r="CE317" s="96"/>
      <c r="CF317" s="96"/>
      <c r="CG317" s="96"/>
      <c r="CH317" s="96"/>
      <c r="CI317" s="96"/>
      <c r="CJ317" s="96"/>
      <c r="CK317" s="96"/>
      <c r="CL317" s="96"/>
      <c r="CM317" s="96"/>
      <c r="CN317" s="96"/>
      <c r="CO317" s="96"/>
      <c r="CP317" s="96"/>
      <c r="CQ317" s="96"/>
      <c r="CR317" s="96"/>
      <c r="CS317" s="96"/>
      <c r="CT317" s="96"/>
      <c r="CU317" s="96"/>
      <c r="CV317" s="96"/>
      <c r="CW317" s="96"/>
      <c r="CX317" s="96"/>
      <c r="CY317" s="96"/>
      <c r="CZ317" s="96"/>
    </row>
    <row r="318" spans="15:104">
      <c r="O318" s="102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  <c r="BH318" s="96"/>
      <c r="BI318" s="96"/>
      <c r="BJ318" s="96"/>
      <c r="BK318" s="96"/>
      <c r="BL318" s="96"/>
      <c r="BM318" s="96"/>
      <c r="BN318" s="96"/>
      <c r="BO318" s="96"/>
      <c r="BP318" s="96"/>
      <c r="BQ318" s="96"/>
      <c r="BR318" s="96"/>
      <c r="BS318" s="96"/>
      <c r="BT318" s="96"/>
      <c r="BU318" s="96"/>
      <c r="BV318" s="96"/>
      <c r="BW318" s="96"/>
      <c r="BX318" s="96"/>
      <c r="BY318" s="96"/>
      <c r="BZ318" s="96"/>
      <c r="CA318" s="96"/>
      <c r="CB318" s="96"/>
      <c r="CC318" s="96"/>
      <c r="CD318" s="96"/>
      <c r="CE318" s="96"/>
      <c r="CF318" s="96"/>
      <c r="CG318" s="96"/>
      <c r="CH318" s="96"/>
      <c r="CI318" s="96"/>
      <c r="CJ318" s="96"/>
      <c r="CK318" s="96"/>
      <c r="CL318" s="96"/>
      <c r="CM318" s="96"/>
      <c r="CN318" s="96"/>
      <c r="CO318" s="96"/>
      <c r="CP318" s="96"/>
      <c r="CQ318" s="96"/>
      <c r="CR318" s="96"/>
      <c r="CS318" s="96"/>
      <c r="CT318" s="96"/>
      <c r="CU318" s="96"/>
      <c r="CV318" s="96"/>
      <c r="CW318" s="96"/>
      <c r="CX318" s="96"/>
      <c r="CY318" s="96"/>
      <c r="CZ318" s="96"/>
    </row>
    <row r="319" spans="15:104">
      <c r="O319" s="102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  <c r="BH319" s="96"/>
      <c r="BI319" s="96"/>
      <c r="BJ319" s="96"/>
      <c r="BK319" s="96"/>
      <c r="BL319" s="96"/>
      <c r="BM319" s="96"/>
      <c r="BN319" s="96"/>
      <c r="BO319" s="96"/>
      <c r="BP319" s="96"/>
      <c r="BQ319" s="96"/>
      <c r="BR319" s="96"/>
      <c r="BS319" s="96"/>
      <c r="BT319" s="96"/>
      <c r="BU319" s="96"/>
      <c r="BV319" s="96"/>
      <c r="BW319" s="96"/>
      <c r="BX319" s="96"/>
      <c r="BY319" s="96"/>
      <c r="BZ319" s="96"/>
      <c r="CA319" s="96"/>
      <c r="CB319" s="96"/>
      <c r="CC319" s="96"/>
      <c r="CD319" s="96"/>
      <c r="CE319" s="96"/>
      <c r="CF319" s="96"/>
      <c r="CG319" s="96"/>
      <c r="CH319" s="96"/>
      <c r="CI319" s="96"/>
      <c r="CJ319" s="96"/>
      <c r="CK319" s="96"/>
      <c r="CL319" s="96"/>
      <c r="CM319" s="96"/>
      <c r="CN319" s="96"/>
      <c r="CO319" s="96"/>
      <c r="CP319" s="96"/>
      <c r="CQ319" s="96"/>
      <c r="CR319" s="96"/>
      <c r="CS319" s="96"/>
      <c r="CT319" s="96"/>
      <c r="CU319" s="96"/>
      <c r="CV319" s="96"/>
      <c r="CW319" s="96"/>
      <c r="CX319" s="96"/>
      <c r="CY319" s="96"/>
      <c r="CZ319" s="96"/>
    </row>
    <row r="320" spans="15:104">
      <c r="O320" s="102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  <c r="BH320" s="96"/>
      <c r="BI320" s="96"/>
      <c r="BJ320" s="96"/>
      <c r="BK320" s="96"/>
      <c r="BL320" s="96"/>
      <c r="BM320" s="96"/>
      <c r="BN320" s="96"/>
      <c r="BO320" s="96"/>
      <c r="BP320" s="96"/>
      <c r="BQ320" s="96"/>
      <c r="BR320" s="96"/>
      <c r="BS320" s="96"/>
      <c r="BT320" s="96"/>
      <c r="BU320" s="96"/>
      <c r="BV320" s="96"/>
      <c r="BW320" s="96"/>
      <c r="BX320" s="96"/>
      <c r="BY320" s="96"/>
      <c r="BZ320" s="96"/>
      <c r="CA320" s="96"/>
      <c r="CB320" s="96"/>
      <c r="CC320" s="96"/>
      <c r="CD320" s="96"/>
      <c r="CE320" s="96"/>
      <c r="CF320" s="96"/>
      <c r="CG320" s="96"/>
      <c r="CH320" s="96"/>
      <c r="CI320" s="96"/>
      <c r="CJ320" s="96"/>
      <c r="CK320" s="96"/>
      <c r="CL320" s="96"/>
      <c r="CM320" s="96"/>
      <c r="CN320" s="96"/>
      <c r="CO320" s="96"/>
      <c r="CP320" s="96"/>
      <c r="CQ320" s="96"/>
      <c r="CR320" s="96"/>
      <c r="CS320" s="96"/>
      <c r="CT320" s="96"/>
      <c r="CU320" s="96"/>
      <c r="CV320" s="96"/>
      <c r="CW320" s="96"/>
      <c r="CX320" s="96"/>
      <c r="CY320" s="96"/>
      <c r="CZ320" s="96"/>
    </row>
    <row r="321" spans="15:104">
      <c r="O321" s="102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  <c r="BH321" s="96"/>
      <c r="BI321" s="96"/>
      <c r="BJ321" s="96"/>
      <c r="BK321" s="96"/>
      <c r="BL321" s="96"/>
      <c r="BM321" s="96"/>
      <c r="BN321" s="96"/>
      <c r="BO321" s="96"/>
      <c r="BP321" s="96"/>
      <c r="BQ321" s="96"/>
      <c r="BR321" s="96"/>
      <c r="BS321" s="96"/>
      <c r="BT321" s="96"/>
      <c r="BU321" s="96"/>
      <c r="BV321" s="96"/>
      <c r="BW321" s="96"/>
      <c r="BX321" s="96"/>
      <c r="BY321" s="96"/>
      <c r="BZ321" s="96"/>
      <c r="CA321" s="96"/>
      <c r="CB321" s="96"/>
      <c r="CC321" s="96"/>
      <c r="CD321" s="96"/>
      <c r="CE321" s="96"/>
      <c r="CF321" s="96"/>
      <c r="CG321" s="96"/>
      <c r="CH321" s="96"/>
      <c r="CI321" s="96"/>
      <c r="CJ321" s="96"/>
      <c r="CK321" s="96"/>
      <c r="CL321" s="96"/>
      <c r="CM321" s="96"/>
      <c r="CN321" s="96"/>
      <c r="CO321" s="96"/>
      <c r="CP321" s="96"/>
      <c r="CQ321" s="96"/>
      <c r="CR321" s="96"/>
      <c r="CS321" s="96"/>
      <c r="CT321" s="96"/>
      <c r="CU321" s="96"/>
      <c r="CV321" s="96"/>
      <c r="CW321" s="96"/>
      <c r="CX321" s="96"/>
      <c r="CY321" s="96"/>
      <c r="CZ321" s="96"/>
    </row>
    <row r="322" spans="15:104">
      <c r="O322" s="102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  <c r="BL322" s="96"/>
      <c r="BM322" s="96"/>
      <c r="BN322" s="96"/>
      <c r="BO322" s="96"/>
      <c r="BP322" s="96"/>
      <c r="BQ322" s="96"/>
      <c r="BR322" s="96"/>
      <c r="BS322" s="96"/>
      <c r="BT322" s="96"/>
      <c r="BU322" s="96"/>
      <c r="BV322" s="96"/>
      <c r="BW322" s="96"/>
      <c r="BX322" s="96"/>
      <c r="BY322" s="96"/>
      <c r="BZ322" s="96"/>
      <c r="CA322" s="96"/>
      <c r="CB322" s="96"/>
      <c r="CC322" s="96"/>
      <c r="CD322" s="96"/>
      <c r="CE322" s="96"/>
      <c r="CF322" s="96"/>
      <c r="CG322" s="96"/>
      <c r="CH322" s="96"/>
      <c r="CI322" s="96"/>
      <c r="CJ322" s="96"/>
      <c r="CK322" s="96"/>
      <c r="CL322" s="96"/>
      <c r="CM322" s="96"/>
      <c r="CN322" s="96"/>
      <c r="CO322" s="96"/>
      <c r="CP322" s="96"/>
      <c r="CQ322" s="96"/>
      <c r="CR322" s="96"/>
      <c r="CS322" s="96"/>
      <c r="CT322" s="96"/>
      <c r="CU322" s="96"/>
      <c r="CV322" s="96"/>
      <c r="CW322" s="96"/>
      <c r="CX322" s="96"/>
      <c r="CY322" s="96"/>
      <c r="CZ322" s="96"/>
    </row>
    <row r="323" spans="15:104">
      <c r="O323" s="102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  <c r="BH323" s="96"/>
      <c r="BI323" s="96"/>
      <c r="BJ323" s="96"/>
      <c r="BK323" s="96"/>
      <c r="BL323" s="96"/>
      <c r="BM323" s="96"/>
      <c r="BN323" s="96"/>
      <c r="BO323" s="96"/>
      <c r="BP323" s="96"/>
      <c r="BQ323" s="96"/>
      <c r="BR323" s="96"/>
      <c r="BS323" s="96"/>
      <c r="BT323" s="96"/>
      <c r="BU323" s="96"/>
      <c r="BV323" s="96"/>
      <c r="BW323" s="96"/>
      <c r="BX323" s="96"/>
      <c r="BY323" s="96"/>
      <c r="BZ323" s="96"/>
      <c r="CA323" s="96"/>
      <c r="CB323" s="96"/>
      <c r="CC323" s="96"/>
      <c r="CD323" s="96"/>
      <c r="CE323" s="96"/>
      <c r="CF323" s="96"/>
      <c r="CG323" s="96"/>
      <c r="CH323" s="96"/>
      <c r="CI323" s="96"/>
      <c r="CJ323" s="96"/>
      <c r="CK323" s="96"/>
      <c r="CL323" s="96"/>
      <c r="CM323" s="96"/>
      <c r="CN323" s="96"/>
      <c r="CO323" s="96"/>
      <c r="CP323" s="96"/>
      <c r="CQ323" s="96"/>
      <c r="CR323" s="96"/>
      <c r="CS323" s="96"/>
      <c r="CT323" s="96"/>
      <c r="CU323" s="96"/>
      <c r="CV323" s="96"/>
      <c r="CW323" s="96"/>
      <c r="CX323" s="96"/>
      <c r="CY323" s="96"/>
      <c r="CZ323" s="96"/>
    </row>
    <row r="324" spans="15:104">
      <c r="O324" s="102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  <c r="BH324" s="96"/>
      <c r="BI324" s="96"/>
      <c r="BJ324" s="96"/>
      <c r="BK324" s="96"/>
      <c r="BL324" s="96"/>
      <c r="BM324" s="96"/>
      <c r="BN324" s="96"/>
      <c r="BO324" s="96"/>
      <c r="BP324" s="96"/>
      <c r="BQ324" s="96"/>
      <c r="BR324" s="96"/>
      <c r="BS324" s="96"/>
      <c r="BT324" s="96"/>
      <c r="BU324" s="96"/>
      <c r="BV324" s="96"/>
      <c r="BW324" s="96"/>
      <c r="BX324" s="96"/>
      <c r="BY324" s="96"/>
      <c r="BZ324" s="96"/>
      <c r="CA324" s="96"/>
      <c r="CB324" s="96"/>
      <c r="CC324" s="96"/>
      <c r="CD324" s="96"/>
      <c r="CE324" s="96"/>
      <c r="CF324" s="96"/>
      <c r="CG324" s="96"/>
      <c r="CH324" s="96"/>
      <c r="CI324" s="96"/>
      <c r="CJ324" s="96"/>
      <c r="CK324" s="96"/>
      <c r="CL324" s="96"/>
      <c r="CM324" s="96"/>
      <c r="CN324" s="96"/>
      <c r="CO324" s="96"/>
      <c r="CP324" s="96"/>
      <c r="CQ324" s="96"/>
      <c r="CR324" s="96"/>
      <c r="CS324" s="96"/>
      <c r="CT324" s="96"/>
      <c r="CU324" s="96"/>
      <c r="CV324" s="96"/>
      <c r="CW324" s="96"/>
      <c r="CX324" s="96"/>
      <c r="CY324" s="96"/>
      <c r="CZ324" s="96"/>
    </row>
    <row r="325" spans="15:104">
      <c r="O325" s="102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6"/>
      <c r="AV325" s="96"/>
      <c r="AW325" s="96"/>
      <c r="AX325" s="96"/>
      <c r="AY325" s="96"/>
      <c r="AZ325" s="96"/>
      <c r="BA325" s="96"/>
      <c r="BB325" s="96"/>
      <c r="BC325" s="96"/>
      <c r="BD325" s="96"/>
      <c r="BE325" s="96"/>
      <c r="BF325" s="96"/>
      <c r="BG325" s="96"/>
      <c r="BH325" s="96"/>
      <c r="BI325" s="96"/>
      <c r="BJ325" s="96"/>
      <c r="BK325" s="96"/>
      <c r="BL325" s="96"/>
      <c r="BM325" s="96"/>
      <c r="BN325" s="96"/>
      <c r="BO325" s="96"/>
      <c r="BP325" s="96"/>
      <c r="BQ325" s="96"/>
      <c r="BR325" s="96"/>
      <c r="BS325" s="96"/>
      <c r="BT325" s="96"/>
      <c r="BU325" s="96"/>
      <c r="BV325" s="96"/>
      <c r="BW325" s="96"/>
      <c r="BX325" s="96"/>
      <c r="BY325" s="96"/>
      <c r="BZ325" s="96"/>
      <c r="CA325" s="96"/>
      <c r="CB325" s="96"/>
      <c r="CC325" s="96"/>
      <c r="CD325" s="96"/>
      <c r="CE325" s="96"/>
      <c r="CF325" s="96"/>
      <c r="CG325" s="96"/>
      <c r="CH325" s="96"/>
      <c r="CI325" s="96"/>
      <c r="CJ325" s="96"/>
      <c r="CK325" s="96"/>
      <c r="CL325" s="96"/>
      <c r="CM325" s="96"/>
      <c r="CN325" s="96"/>
      <c r="CO325" s="96"/>
      <c r="CP325" s="96"/>
      <c r="CQ325" s="96"/>
      <c r="CR325" s="96"/>
      <c r="CS325" s="96"/>
      <c r="CT325" s="96"/>
      <c r="CU325" s="96"/>
      <c r="CV325" s="96"/>
      <c r="CW325" s="96"/>
      <c r="CX325" s="96"/>
      <c r="CY325" s="96"/>
      <c r="CZ325" s="96"/>
    </row>
    <row r="326" spans="15:104">
      <c r="O326" s="102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  <c r="AX326" s="96"/>
      <c r="AY326" s="96"/>
      <c r="AZ326" s="96"/>
      <c r="BA326" s="96"/>
      <c r="BB326" s="96"/>
      <c r="BC326" s="96"/>
      <c r="BD326" s="96"/>
      <c r="BE326" s="96"/>
      <c r="BF326" s="96"/>
      <c r="BG326" s="96"/>
      <c r="BH326" s="96"/>
      <c r="BI326" s="96"/>
      <c r="BJ326" s="96"/>
      <c r="BK326" s="96"/>
      <c r="BL326" s="96"/>
      <c r="BM326" s="96"/>
      <c r="BN326" s="96"/>
      <c r="BO326" s="96"/>
      <c r="BP326" s="96"/>
      <c r="BQ326" s="96"/>
      <c r="BR326" s="96"/>
      <c r="BS326" s="96"/>
      <c r="BT326" s="96"/>
      <c r="BU326" s="96"/>
      <c r="BV326" s="96"/>
      <c r="BW326" s="96"/>
      <c r="BX326" s="96"/>
      <c r="BY326" s="96"/>
      <c r="BZ326" s="96"/>
      <c r="CA326" s="96"/>
      <c r="CB326" s="96"/>
      <c r="CC326" s="96"/>
      <c r="CD326" s="96"/>
      <c r="CE326" s="96"/>
      <c r="CF326" s="96"/>
      <c r="CG326" s="96"/>
      <c r="CH326" s="96"/>
      <c r="CI326" s="96"/>
      <c r="CJ326" s="96"/>
      <c r="CK326" s="96"/>
      <c r="CL326" s="96"/>
      <c r="CM326" s="96"/>
      <c r="CN326" s="96"/>
      <c r="CO326" s="96"/>
      <c r="CP326" s="96"/>
      <c r="CQ326" s="96"/>
      <c r="CR326" s="96"/>
      <c r="CS326" s="96"/>
      <c r="CT326" s="96"/>
      <c r="CU326" s="96"/>
      <c r="CV326" s="96"/>
      <c r="CW326" s="96"/>
      <c r="CX326" s="96"/>
      <c r="CY326" s="96"/>
      <c r="CZ326" s="96"/>
    </row>
    <row r="327" spans="15:104">
      <c r="O327" s="102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  <c r="BH327" s="96"/>
      <c r="BI327" s="96"/>
      <c r="BJ327" s="96"/>
      <c r="BK327" s="96"/>
      <c r="BL327" s="96"/>
      <c r="BM327" s="96"/>
      <c r="BN327" s="96"/>
      <c r="BO327" s="96"/>
      <c r="BP327" s="96"/>
      <c r="BQ327" s="96"/>
      <c r="BR327" s="96"/>
      <c r="BS327" s="96"/>
      <c r="BT327" s="96"/>
      <c r="BU327" s="96"/>
      <c r="BV327" s="96"/>
      <c r="BW327" s="96"/>
      <c r="BX327" s="96"/>
      <c r="BY327" s="96"/>
      <c r="BZ327" s="96"/>
      <c r="CA327" s="96"/>
      <c r="CB327" s="96"/>
      <c r="CC327" s="96"/>
      <c r="CD327" s="96"/>
      <c r="CE327" s="96"/>
      <c r="CF327" s="96"/>
      <c r="CG327" s="96"/>
      <c r="CH327" s="96"/>
      <c r="CI327" s="96"/>
      <c r="CJ327" s="96"/>
      <c r="CK327" s="96"/>
      <c r="CL327" s="96"/>
      <c r="CM327" s="96"/>
      <c r="CN327" s="96"/>
      <c r="CO327" s="96"/>
      <c r="CP327" s="96"/>
      <c r="CQ327" s="96"/>
      <c r="CR327" s="96"/>
      <c r="CS327" s="96"/>
      <c r="CT327" s="96"/>
      <c r="CU327" s="96"/>
      <c r="CV327" s="96"/>
      <c r="CW327" s="96"/>
      <c r="CX327" s="96"/>
      <c r="CY327" s="96"/>
      <c r="CZ327" s="96"/>
    </row>
    <row r="328" spans="15:104">
      <c r="O328" s="102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  <c r="BH328" s="96"/>
      <c r="BI328" s="96"/>
      <c r="BJ328" s="96"/>
      <c r="BK328" s="96"/>
      <c r="BL328" s="96"/>
      <c r="BM328" s="96"/>
      <c r="BN328" s="96"/>
      <c r="BO328" s="96"/>
      <c r="BP328" s="96"/>
      <c r="BQ328" s="96"/>
      <c r="BR328" s="96"/>
      <c r="BS328" s="96"/>
      <c r="BT328" s="96"/>
      <c r="BU328" s="96"/>
      <c r="BV328" s="96"/>
      <c r="BW328" s="96"/>
      <c r="BX328" s="96"/>
      <c r="BY328" s="96"/>
      <c r="BZ328" s="96"/>
      <c r="CA328" s="96"/>
      <c r="CB328" s="96"/>
      <c r="CC328" s="96"/>
      <c r="CD328" s="96"/>
      <c r="CE328" s="96"/>
      <c r="CF328" s="96"/>
      <c r="CG328" s="96"/>
      <c r="CH328" s="96"/>
      <c r="CI328" s="96"/>
      <c r="CJ328" s="96"/>
      <c r="CK328" s="96"/>
      <c r="CL328" s="96"/>
      <c r="CM328" s="96"/>
      <c r="CN328" s="96"/>
      <c r="CO328" s="96"/>
      <c r="CP328" s="96"/>
      <c r="CQ328" s="96"/>
      <c r="CR328" s="96"/>
      <c r="CS328" s="96"/>
      <c r="CT328" s="96"/>
      <c r="CU328" s="96"/>
      <c r="CV328" s="96"/>
      <c r="CW328" s="96"/>
      <c r="CX328" s="96"/>
      <c r="CY328" s="96"/>
      <c r="CZ328" s="96"/>
    </row>
    <row r="329" spans="15:104">
      <c r="O329" s="102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6"/>
      <c r="BB329" s="96"/>
      <c r="BC329" s="96"/>
      <c r="BD329" s="96"/>
      <c r="BE329" s="96"/>
      <c r="BF329" s="96"/>
      <c r="BG329" s="96"/>
      <c r="BH329" s="96"/>
      <c r="BI329" s="96"/>
      <c r="BJ329" s="96"/>
      <c r="BK329" s="96"/>
      <c r="BL329" s="96"/>
      <c r="BM329" s="96"/>
      <c r="BN329" s="96"/>
      <c r="BO329" s="96"/>
      <c r="BP329" s="96"/>
      <c r="BQ329" s="96"/>
      <c r="BR329" s="96"/>
      <c r="BS329" s="96"/>
      <c r="BT329" s="96"/>
      <c r="BU329" s="96"/>
      <c r="BV329" s="96"/>
      <c r="BW329" s="96"/>
      <c r="BX329" s="96"/>
      <c r="BY329" s="96"/>
      <c r="BZ329" s="96"/>
      <c r="CA329" s="96"/>
      <c r="CB329" s="96"/>
      <c r="CC329" s="96"/>
      <c r="CD329" s="96"/>
      <c r="CE329" s="96"/>
      <c r="CF329" s="96"/>
      <c r="CG329" s="96"/>
      <c r="CH329" s="96"/>
      <c r="CI329" s="96"/>
      <c r="CJ329" s="96"/>
      <c r="CK329" s="96"/>
      <c r="CL329" s="96"/>
      <c r="CM329" s="96"/>
      <c r="CN329" s="96"/>
      <c r="CO329" s="96"/>
      <c r="CP329" s="96"/>
      <c r="CQ329" s="96"/>
      <c r="CR329" s="96"/>
      <c r="CS329" s="96"/>
      <c r="CT329" s="96"/>
      <c r="CU329" s="96"/>
      <c r="CV329" s="96"/>
      <c r="CW329" s="96"/>
      <c r="CX329" s="96"/>
      <c r="CY329" s="96"/>
      <c r="CZ329" s="96"/>
    </row>
    <row r="330" spans="15:104">
      <c r="O330" s="102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  <c r="AX330" s="96"/>
      <c r="AY330" s="96"/>
      <c r="AZ330" s="96"/>
      <c r="BA330" s="96"/>
      <c r="BB330" s="96"/>
      <c r="BC330" s="96"/>
      <c r="BD330" s="96"/>
      <c r="BE330" s="96"/>
      <c r="BF330" s="96"/>
      <c r="BG330" s="96"/>
      <c r="BH330" s="96"/>
      <c r="BI330" s="96"/>
      <c r="BJ330" s="96"/>
      <c r="BK330" s="96"/>
      <c r="BL330" s="96"/>
      <c r="BM330" s="96"/>
      <c r="BN330" s="96"/>
      <c r="BO330" s="96"/>
      <c r="BP330" s="96"/>
      <c r="BQ330" s="96"/>
      <c r="BR330" s="96"/>
      <c r="BS330" s="96"/>
      <c r="BT330" s="96"/>
      <c r="BU330" s="96"/>
      <c r="BV330" s="96"/>
      <c r="BW330" s="96"/>
      <c r="BX330" s="96"/>
      <c r="BY330" s="96"/>
      <c r="BZ330" s="96"/>
      <c r="CA330" s="96"/>
      <c r="CB330" s="96"/>
      <c r="CC330" s="96"/>
      <c r="CD330" s="96"/>
      <c r="CE330" s="96"/>
      <c r="CF330" s="96"/>
      <c r="CG330" s="96"/>
      <c r="CH330" s="96"/>
      <c r="CI330" s="96"/>
      <c r="CJ330" s="96"/>
      <c r="CK330" s="96"/>
      <c r="CL330" s="96"/>
      <c r="CM330" s="96"/>
      <c r="CN330" s="96"/>
      <c r="CO330" s="96"/>
      <c r="CP330" s="96"/>
      <c r="CQ330" s="96"/>
      <c r="CR330" s="96"/>
      <c r="CS330" s="96"/>
      <c r="CT330" s="96"/>
      <c r="CU330" s="96"/>
      <c r="CV330" s="96"/>
      <c r="CW330" s="96"/>
      <c r="CX330" s="96"/>
      <c r="CY330" s="96"/>
      <c r="CZ330" s="96"/>
    </row>
    <row r="331" spans="15:104">
      <c r="O331" s="102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  <c r="AX331" s="96"/>
      <c r="AY331" s="96"/>
      <c r="AZ331" s="96"/>
      <c r="BA331" s="96"/>
      <c r="BB331" s="96"/>
      <c r="BC331" s="96"/>
      <c r="BD331" s="96"/>
      <c r="BE331" s="96"/>
      <c r="BF331" s="96"/>
      <c r="BG331" s="96"/>
      <c r="BH331" s="96"/>
      <c r="BI331" s="96"/>
      <c r="BJ331" s="96"/>
      <c r="BK331" s="96"/>
      <c r="BL331" s="96"/>
      <c r="BM331" s="96"/>
      <c r="BN331" s="96"/>
      <c r="BO331" s="96"/>
      <c r="BP331" s="96"/>
      <c r="BQ331" s="96"/>
      <c r="BR331" s="96"/>
      <c r="BS331" s="96"/>
      <c r="BT331" s="96"/>
      <c r="BU331" s="96"/>
      <c r="BV331" s="96"/>
      <c r="BW331" s="96"/>
      <c r="BX331" s="96"/>
      <c r="BY331" s="96"/>
      <c r="BZ331" s="96"/>
      <c r="CA331" s="96"/>
      <c r="CB331" s="96"/>
      <c r="CC331" s="96"/>
      <c r="CD331" s="96"/>
      <c r="CE331" s="96"/>
      <c r="CF331" s="96"/>
      <c r="CG331" s="96"/>
      <c r="CH331" s="96"/>
      <c r="CI331" s="96"/>
      <c r="CJ331" s="96"/>
      <c r="CK331" s="96"/>
      <c r="CL331" s="96"/>
      <c r="CM331" s="96"/>
      <c r="CN331" s="96"/>
      <c r="CO331" s="96"/>
      <c r="CP331" s="96"/>
      <c r="CQ331" s="96"/>
      <c r="CR331" s="96"/>
      <c r="CS331" s="96"/>
      <c r="CT331" s="96"/>
      <c r="CU331" s="96"/>
      <c r="CV331" s="96"/>
      <c r="CW331" s="96"/>
      <c r="CX331" s="96"/>
      <c r="CY331" s="96"/>
      <c r="CZ331" s="96"/>
    </row>
    <row r="332" spans="15:104">
      <c r="O332" s="102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6"/>
      <c r="BB332" s="96"/>
      <c r="BC332" s="96"/>
      <c r="BD332" s="96"/>
      <c r="BE332" s="96"/>
      <c r="BF332" s="96"/>
      <c r="BG332" s="96"/>
      <c r="BH332" s="96"/>
      <c r="BI332" s="96"/>
      <c r="BJ332" s="96"/>
      <c r="BK332" s="96"/>
      <c r="BL332" s="96"/>
      <c r="BM332" s="96"/>
      <c r="BN332" s="96"/>
      <c r="BO332" s="96"/>
      <c r="BP332" s="96"/>
      <c r="BQ332" s="96"/>
      <c r="BR332" s="96"/>
      <c r="BS332" s="96"/>
      <c r="BT332" s="96"/>
      <c r="BU332" s="96"/>
      <c r="BV332" s="96"/>
      <c r="BW332" s="96"/>
      <c r="BX332" s="96"/>
      <c r="BY332" s="96"/>
      <c r="BZ332" s="96"/>
      <c r="CA332" s="96"/>
      <c r="CB332" s="96"/>
      <c r="CC332" s="96"/>
      <c r="CD332" s="96"/>
      <c r="CE332" s="96"/>
      <c r="CF332" s="96"/>
      <c r="CG332" s="96"/>
      <c r="CH332" s="96"/>
      <c r="CI332" s="96"/>
      <c r="CJ332" s="96"/>
      <c r="CK332" s="96"/>
      <c r="CL332" s="96"/>
      <c r="CM332" s="96"/>
      <c r="CN332" s="96"/>
      <c r="CO332" s="96"/>
      <c r="CP332" s="96"/>
      <c r="CQ332" s="96"/>
      <c r="CR332" s="96"/>
      <c r="CS332" s="96"/>
      <c r="CT332" s="96"/>
      <c r="CU332" s="96"/>
      <c r="CV332" s="96"/>
      <c r="CW332" s="96"/>
      <c r="CX332" s="96"/>
      <c r="CY332" s="96"/>
      <c r="CZ332" s="96"/>
    </row>
    <row r="333" spans="15:104">
      <c r="O333" s="102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6"/>
      <c r="BB333" s="96"/>
      <c r="BC333" s="96"/>
      <c r="BD333" s="96"/>
      <c r="BE333" s="96"/>
      <c r="BF333" s="96"/>
      <c r="BG333" s="96"/>
      <c r="BH333" s="96"/>
      <c r="BI333" s="96"/>
      <c r="BJ333" s="96"/>
      <c r="BK333" s="96"/>
      <c r="BL333" s="96"/>
      <c r="BM333" s="96"/>
      <c r="BN333" s="96"/>
      <c r="BO333" s="96"/>
      <c r="BP333" s="96"/>
      <c r="BQ333" s="96"/>
      <c r="BR333" s="96"/>
      <c r="BS333" s="96"/>
      <c r="BT333" s="96"/>
      <c r="BU333" s="96"/>
      <c r="BV333" s="96"/>
      <c r="BW333" s="96"/>
      <c r="BX333" s="96"/>
      <c r="BY333" s="96"/>
      <c r="BZ333" s="96"/>
      <c r="CA333" s="96"/>
      <c r="CB333" s="96"/>
      <c r="CC333" s="96"/>
      <c r="CD333" s="96"/>
      <c r="CE333" s="96"/>
      <c r="CF333" s="96"/>
      <c r="CG333" s="96"/>
      <c r="CH333" s="96"/>
      <c r="CI333" s="96"/>
      <c r="CJ333" s="96"/>
      <c r="CK333" s="96"/>
      <c r="CL333" s="96"/>
      <c r="CM333" s="96"/>
      <c r="CN333" s="96"/>
      <c r="CO333" s="96"/>
      <c r="CP333" s="96"/>
      <c r="CQ333" s="96"/>
      <c r="CR333" s="96"/>
      <c r="CS333" s="96"/>
      <c r="CT333" s="96"/>
      <c r="CU333" s="96"/>
      <c r="CV333" s="96"/>
      <c r="CW333" s="96"/>
      <c r="CX333" s="96"/>
      <c r="CY333" s="96"/>
      <c r="CZ333" s="96"/>
    </row>
    <row r="334" spans="15:104">
      <c r="O334" s="102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  <c r="AX334" s="96"/>
      <c r="AY334" s="96"/>
      <c r="AZ334" s="96"/>
      <c r="BA334" s="96"/>
      <c r="BB334" s="96"/>
      <c r="BC334" s="96"/>
      <c r="BD334" s="96"/>
      <c r="BE334" s="96"/>
      <c r="BF334" s="96"/>
      <c r="BG334" s="96"/>
      <c r="BH334" s="96"/>
      <c r="BI334" s="96"/>
      <c r="BJ334" s="96"/>
      <c r="BK334" s="96"/>
      <c r="BL334" s="96"/>
      <c r="BM334" s="96"/>
      <c r="BN334" s="96"/>
      <c r="BO334" s="96"/>
      <c r="BP334" s="96"/>
      <c r="BQ334" s="96"/>
      <c r="BR334" s="96"/>
      <c r="BS334" s="96"/>
      <c r="BT334" s="96"/>
      <c r="BU334" s="96"/>
      <c r="BV334" s="96"/>
      <c r="BW334" s="96"/>
      <c r="BX334" s="96"/>
      <c r="BY334" s="96"/>
      <c r="BZ334" s="96"/>
      <c r="CA334" s="96"/>
      <c r="CB334" s="96"/>
      <c r="CC334" s="96"/>
      <c r="CD334" s="96"/>
      <c r="CE334" s="96"/>
      <c r="CF334" s="96"/>
      <c r="CG334" s="96"/>
      <c r="CH334" s="96"/>
      <c r="CI334" s="96"/>
      <c r="CJ334" s="96"/>
      <c r="CK334" s="96"/>
      <c r="CL334" s="96"/>
      <c r="CM334" s="96"/>
      <c r="CN334" s="96"/>
      <c r="CO334" s="96"/>
      <c r="CP334" s="96"/>
      <c r="CQ334" s="96"/>
      <c r="CR334" s="96"/>
      <c r="CS334" s="96"/>
      <c r="CT334" s="96"/>
      <c r="CU334" s="96"/>
      <c r="CV334" s="96"/>
      <c r="CW334" s="96"/>
      <c r="CX334" s="96"/>
      <c r="CY334" s="96"/>
      <c r="CZ334" s="96"/>
    </row>
    <row r="335" spans="15:104">
      <c r="O335" s="102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  <c r="AX335" s="96"/>
      <c r="AY335" s="96"/>
      <c r="AZ335" s="96"/>
      <c r="BA335" s="96"/>
      <c r="BB335" s="96"/>
      <c r="BC335" s="96"/>
      <c r="BD335" s="96"/>
      <c r="BE335" s="96"/>
      <c r="BF335" s="96"/>
      <c r="BG335" s="96"/>
      <c r="BH335" s="96"/>
      <c r="BI335" s="96"/>
      <c r="BJ335" s="96"/>
      <c r="BK335" s="96"/>
      <c r="BL335" s="96"/>
      <c r="BM335" s="96"/>
      <c r="BN335" s="96"/>
      <c r="BO335" s="96"/>
      <c r="BP335" s="96"/>
      <c r="BQ335" s="96"/>
      <c r="BR335" s="96"/>
      <c r="BS335" s="96"/>
      <c r="BT335" s="96"/>
      <c r="BU335" s="96"/>
      <c r="BV335" s="96"/>
      <c r="BW335" s="96"/>
      <c r="BX335" s="96"/>
      <c r="BY335" s="96"/>
      <c r="BZ335" s="96"/>
      <c r="CA335" s="96"/>
      <c r="CB335" s="96"/>
      <c r="CC335" s="96"/>
      <c r="CD335" s="96"/>
      <c r="CE335" s="96"/>
      <c r="CF335" s="96"/>
      <c r="CG335" s="96"/>
      <c r="CH335" s="96"/>
      <c r="CI335" s="96"/>
      <c r="CJ335" s="96"/>
      <c r="CK335" s="96"/>
      <c r="CL335" s="96"/>
      <c r="CM335" s="96"/>
      <c r="CN335" s="96"/>
      <c r="CO335" s="96"/>
      <c r="CP335" s="96"/>
      <c r="CQ335" s="96"/>
      <c r="CR335" s="96"/>
      <c r="CS335" s="96"/>
      <c r="CT335" s="96"/>
      <c r="CU335" s="96"/>
      <c r="CV335" s="96"/>
      <c r="CW335" s="96"/>
      <c r="CX335" s="96"/>
      <c r="CY335" s="96"/>
      <c r="CZ335" s="96"/>
    </row>
    <row r="336" spans="15:104">
      <c r="O336" s="102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6"/>
      <c r="AW336" s="96"/>
      <c r="AX336" s="96"/>
      <c r="AY336" s="96"/>
      <c r="AZ336" s="96"/>
      <c r="BA336" s="96"/>
      <c r="BB336" s="96"/>
      <c r="BC336" s="96"/>
      <c r="BD336" s="96"/>
      <c r="BE336" s="96"/>
      <c r="BF336" s="96"/>
      <c r="BG336" s="96"/>
      <c r="BH336" s="96"/>
      <c r="BI336" s="96"/>
      <c r="BJ336" s="96"/>
      <c r="BK336" s="96"/>
      <c r="BL336" s="96"/>
      <c r="BM336" s="96"/>
      <c r="BN336" s="96"/>
      <c r="BO336" s="96"/>
      <c r="BP336" s="96"/>
      <c r="BQ336" s="96"/>
      <c r="BR336" s="96"/>
      <c r="BS336" s="96"/>
      <c r="BT336" s="96"/>
      <c r="BU336" s="96"/>
      <c r="BV336" s="96"/>
      <c r="BW336" s="96"/>
      <c r="BX336" s="96"/>
      <c r="BY336" s="96"/>
      <c r="BZ336" s="96"/>
      <c r="CA336" s="96"/>
      <c r="CB336" s="96"/>
      <c r="CC336" s="96"/>
      <c r="CD336" s="96"/>
      <c r="CE336" s="96"/>
      <c r="CF336" s="96"/>
      <c r="CG336" s="96"/>
      <c r="CH336" s="96"/>
      <c r="CI336" s="96"/>
      <c r="CJ336" s="96"/>
      <c r="CK336" s="96"/>
      <c r="CL336" s="96"/>
      <c r="CM336" s="96"/>
      <c r="CN336" s="96"/>
      <c r="CO336" s="96"/>
      <c r="CP336" s="96"/>
      <c r="CQ336" s="96"/>
      <c r="CR336" s="96"/>
      <c r="CS336" s="96"/>
      <c r="CT336" s="96"/>
      <c r="CU336" s="96"/>
      <c r="CV336" s="96"/>
      <c r="CW336" s="96"/>
      <c r="CX336" s="96"/>
      <c r="CY336" s="96"/>
      <c r="CZ336" s="96"/>
    </row>
    <row r="337" spans="15:104">
      <c r="O337" s="102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6"/>
      <c r="AY337" s="96"/>
      <c r="AZ337" s="96"/>
      <c r="BA337" s="96"/>
      <c r="BB337" s="96"/>
      <c r="BC337" s="96"/>
      <c r="BD337" s="96"/>
      <c r="BE337" s="96"/>
      <c r="BF337" s="96"/>
      <c r="BG337" s="96"/>
      <c r="BH337" s="96"/>
      <c r="BI337" s="96"/>
      <c r="BJ337" s="96"/>
      <c r="BK337" s="96"/>
      <c r="BL337" s="96"/>
      <c r="BM337" s="96"/>
      <c r="BN337" s="96"/>
      <c r="BO337" s="96"/>
      <c r="BP337" s="96"/>
      <c r="BQ337" s="96"/>
      <c r="BR337" s="96"/>
      <c r="BS337" s="96"/>
      <c r="BT337" s="96"/>
      <c r="BU337" s="96"/>
      <c r="BV337" s="96"/>
      <c r="BW337" s="96"/>
      <c r="BX337" s="96"/>
      <c r="BY337" s="96"/>
      <c r="BZ337" s="96"/>
      <c r="CA337" s="96"/>
      <c r="CB337" s="96"/>
      <c r="CC337" s="96"/>
      <c r="CD337" s="96"/>
      <c r="CE337" s="96"/>
      <c r="CF337" s="96"/>
      <c r="CG337" s="96"/>
      <c r="CH337" s="96"/>
      <c r="CI337" s="96"/>
      <c r="CJ337" s="96"/>
      <c r="CK337" s="96"/>
      <c r="CL337" s="96"/>
      <c r="CM337" s="96"/>
      <c r="CN337" s="96"/>
      <c r="CO337" s="96"/>
      <c r="CP337" s="96"/>
      <c r="CQ337" s="96"/>
      <c r="CR337" s="96"/>
      <c r="CS337" s="96"/>
      <c r="CT337" s="96"/>
      <c r="CU337" s="96"/>
      <c r="CV337" s="96"/>
      <c r="CW337" s="96"/>
      <c r="CX337" s="96"/>
      <c r="CY337" s="96"/>
      <c r="CZ337" s="96"/>
    </row>
    <row r="338" spans="15:104">
      <c r="O338" s="102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6"/>
      <c r="AV338" s="96"/>
      <c r="AW338" s="96"/>
      <c r="AX338" s="96"/>
      <c r="AY338" s="96"/>
      <c r="AZ338" s="96"/>
      <c r="BA338" s="96"/>
      <c r="BB338" s="96"/>
      <c r="BC338" s="96"/>
      <c r="BD338" s="96"/>
      <c r="BE338" s="96"/>
      <c r="BF338" s="96"/>
      <c r="BG338" s="96"/>
      <c r="BH338" s="96"/>
      <c r="BI338" s="96"/>
      <c r="BJ338" s="96"/>
      <c r="BK338" s="96"/>
      <c r="BL338" s="96"/>
      <c r="BM338" s="96"/>
      <c r="BN338" s="96"/>
      <c r="BO338" s="96"/>
      <c r="BP338" s="96"/>
      <c r="BQ338" s="96"/>
      <c r="BR338" s="96"/>
      <c r="BS338" s="96"/>
      <c r="BT338" s="96"/>
      <c r="BU338" s="96"/>
      <c r="BV338" s="96"/>
      <c r="BW338" s="96"/>
      <c r="BX338" s="96"/>
      <c r="BY338" s="96"/>
      <c r="BZ338" s="96"/>
      <c r="CA338" s="96"/>
      <c r="CB338" s="96"/>
      <c r="CC338" s="96"/>
      <c r="CD338" s="96"/>
      <c r="CE338" s="96"/>
      <c r="CF338" s="96"/>
      <c r="CG338" s="96"/>
      <c r="CH338" s="96"/>
      <c r="CI338" s="96"/>
      <c r="CJ338" s="96"/>
      <c r="CK338" s="96"/>
      <c r="CL338" s="96"/>
      <c r="CM338" s="96"/>
      <c r="CN338" s="96"/>
      <c r="CO338" s="96"/>
      <c r="CP338" s="96"/>
      <c r="CQ338" s="96"/>
      <c r="CR338" s="96"/>
      <c r="CS338" s="96"/>
      <c r="CT338" s="96"/>
      <c r="CU338" s="96"/>
      <c r="CV338" s="96"/>
      <c r="CW338" s="96"/>
      <c r="CX338" s="96"/>
      <c r="CY338" s="96"/>
      <c r="CZ338" s="96"/>
    </row>
    <row r="339" spans="15:104">
      <c r="O339" s="102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6"/>
      <c r="AV339" s="96"/>
      <c r="AW339" s="96"/>
      <c r="AX339" s="96"/>
      <c r="AY339" s="96"/>
      <c r="AZ339" s="96"/>
      <c r="BA339" s="96"/>
      <c r="BB339" s="96"/>
      <c r="BC339" s="96"/>
      <c r="BD339" s="96"/>
      <c r="BE339" s="96"/>
      <c r="BF339" s="96"/>
      <c r="BG339" s="96"/>
      <c r="BH339" s="96"/>
      <c r="BI339" s="96"/>
      <c r="BJ339" s="96"/>
      <c r="BK339" s="96"/>
      <c r="BL339" s="96"/>
      <c r="BM339" s="96"/>
      <c r="BN339" s="96"/>
      <c r="BO339" s="96"/>
      <c r="BP339" s="96"/>
      <c r="BQ339" s="96"/>
      <c r="BR339" s="96"/>
      <c r="BS339" s="96"/>
      <c r="BT339" s="96"/>
      <c r="BU339" s="96"/>
      <c r="BV339" s="96"/>
      <c r="BW339" s="96"/>
      <c r="BX339" s="96"/>
      <c r="BY339" s="96"/>
      <c r="BZ339" s="96"/>
      <c r="CA339" s="96"/>
      <c r="CB339" s="96"/>
      <c r="CC339" s="96"/>
      <c r="CD339" s="96"/>
      <c r="CE339" s="96"/>
      <c r="CF339" s="96"/>
      <c r="CG339" s="96"/>
      <c r="CH339" s="96"/>
      <c r="CI339" s="96"/>
      <c r="CJ339" s="96"/>
      <c r="CK339" s="96"/>
      <c r="CL339" s="96"/>
      <c r="CM339" s="96"/>
      <c r="CN339" s="96"/>
      <c r="CO339" s="96"/>
      <c r="CP339" s="96"/>
      <c r="CQ339" s="96"/>
      <c r="CR339" s="96"/>
      <c r="CS339" s="96"/>
      <c r="CT339" s="96"/>
      <c r="CU339" s="96"/>
      <c r="CV339" s="96"/>
      <c r="CW339" s="96"/>
      <c r="CX339" s="96"/>
      <c r="CY339" s="96"/>
      <c r="CZ339" s="96"/>
    </row>
    <row r="340" spans="15:104">
      <c r="O340" s="102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6"/>
      <c r="AV340" s="96"/>
      <c r="AW340" s="96"/>
      <c r="AX340" s="96"/>
      <c r="AY340" s="96"/>
      <c r="AZ340" s="96"/>
      <c r="BA340" s="96"/>
      <c r="BB340" s="96"/>
      <c r="BC340" s="96"/>
      <c r="BD340" s="96"/>
      <c r="BE340" s="96"/>
      <c r="BF340" s="96"/>
      <c r="BG340" s="96"/>
      <c r="BH340" s="96"/>
      <c r="BI340" s="96"/>
      <c r="BJ340" s="96"/>
      <c r="BK340" s="96"/>
      <c r="BL340" s="96"/>
      <c r="BM340" s="96"/>
      <c r="BN340" s="96"/>
      <c r="BO340" s="96"/>
      <c r="BP340" s="96"/>
      <c r="BQ340" s="96"/>
      <c r="BR340" s="96"/>
      <c r="BS340" s="96"/>
      <c r="BT340" s="96"/>
      <c r="BU340" s="96"/>
      <c r="BV340" s="96"/>
      <c r="BW340" s="96"/>
      <c r="BX340" s="96"/>
      <c r="BY340" s="96"/>
      <c r="BZ340" s="96"/>
      <c r="CA340" s="96"/>
      <c r="CB340" s="96"/>
      <c r="CC340" s="96"/>
      <c r="CD340" s="96"/>
      <c r="CE340" s="96"/>
      <c r="CF340" s="96"/>
      <c r="CG340" s="96"/>
      <c r="CH340" s="96"/>
      <c r="CI340" s="96"/>
      <c r="CJ340" s="96"/>
      <c r="CK340" s="96"/>
      <c r="CL340" s="96"/>
      <c r="CM340" s="96"/>
      <c r="CN340" s="96"/>
      <c r="CO340" s="96"/>
      <c r="CP340" s="96"/>
      <c r="CQ340" s="96"/>
      <c r="CR340" s="96"/>
      <c r="CS340" s="96"/>
      <c r="CT340" s="96"/>
      <c r="CU340" s="96"/>
      <c r="CV340" s="96"/>
      <c r="CW340" s="96"/>
      <c r="CX340" s="96"/>
      <c r="CY340" s="96"/>
      <c r="CZ340" s="96"/>
    </row>
    <row r="341" spans="15:104">
      <c r="O341" s="102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  <c r="AX341" s="96"/>
      <c r="AY341" s="96"/>
      <c r="AZ341" s="96"/>
      <c r="BA341" s="96"/>
      <c r="BB341" s="96"/>
      <c r="BC341" s="96"/>
      <c r="BD341" s="96"/>
      <c r="BE341" s="96"/>
      <c r="BF341" s="96"/>
      <c r="BG341" s="96"/>
      <c r="BH341" s="96"/>
      <c r="BI341" s="96"/>
      <c r="BJ341" s="96"/>
      <c r="BK341" s="96"/>
      <c r="BL341" s="96"/>
      <c r="BM341" s="96"/>
      <c r="BN341" s="96"/>
      <c r="BO341" s="96"/>
      <c r="BP341" s="96"/>
      <c r="BQ341" s="96"/>
      <c r="BR341" s="96"/>
      <c r="BS341" s="96"/>
      <c r="BT341" s="96"/>
      <c r="BU341" s="96"/>
      <c r="BV341" s="96"/>
      <c r="BW341" s="96"/>
      <c r="BX341" s="96"/>
      <c r="BY341" s="96"/>
      <c r="BZ341" s="96"/>
      <c r="CA341" s="96"/>
      <c r="CB341" s="96"/>
      <c r="CC341" s="96"/>
      <c r="CD341" s="96"/>
      <c r="CE341" s="96"/>
      <c r="CF341" s="96"/>
      <c r="CG341" s="96"/>
      <c r="CH341" s="96"/>
      <c r="CI341" s="96"/>
      <c r="CJ341" s="96"/>
      <c r="CK341" s="96"/>
      <c r="CL341" s="96"/>
      <c r="CM341" s="96"/>
      <c r="CN341" s="96"/>
      <c r="CO341" s="96"/>
      <c r="CP341" s="96"/>
      <c r="CQ341" s="96"/>
      <c r="CR341" s="96"/>
      <c r="CS341" s="96"/>
      <c r="CT341" s="96"/>
      <c r="CU341" s="96"/>
      <c r="CV341" s="96"/>
      <c r="CW341" s="96"/>
      <c r="CX341" s="96"/>
      <c r="CY341" s="96"/>
      <c r="CZ341" s="96"/>
    </row>
    <row r="342" spans="15:104">
      <c r="O342" s="102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6"/>
      <c r="AV342" s="96"/>
      <c r="AW342" s="96"/>
      <c r="AX342" s="96"/>
      <c r="AY342" s="96"/>
      <c r="AZ342" s="96"/>
      <c r="BA342" s="96"/>
      <c r="BB342" s="96"/>
      <c r="BC342" s="96"/>
      <c r="BD342" s="96"/>
      <c r="BE342" s="96"/>
      <c r="BF342" s="96"/>
      <c r="BG342" s="96"/>
      <c r="BH342" s="96"/>
      <c r="BI342" s="96"/>
      <c r="BJ342" s="96"/>
      <c r="BK342" s="96"/>
      <c r="BL342" s="96"/>
      <c r="BM342" s="96"/>
      <c r="BN342" s="96"/>
      <c r="BO342" s="96"/>
      <c r="BP342" s="96"/>
      <c r="BQ342" s="96"/>
      <c r="BR342" s="96"/>
      <c r="BS342" s="96"/>
      <c r="BT342" s="96"/>
      <c r="BU342" s="96"/>
      <c r="BV342" s="96"/>
      <c r="BW342" s="96"/>
      <c r="BX342" s="96"/>
      <c r="BY342" s="96"/>
      <c r="BZ342" s="96"/>
      <c r="CA342" s="96"/>
      <c r="CB342" s="96"/>
      <c r="CC342" s="96"/>
      <c r="CD342" s="96"/>
      <c r="CE342" s="96"/>
      <c r="CF342" s="96"/>
      <c r="CG342" s="96"/>
      <c r="CH342" s="96"/>
      <c r="CI342" s="96"/>
      <c r="CJ342" s="96"/>
      <c r="CK342" s="96"/>
      <c r="CL342" s="96"/>
      <c r="CM342" s="96"/>
      <c r="CN342" s="96"/>
      <c r="CO342" s="96"/>
      <c r="CP342" s="96"/>
      <c r="CQ342" s="96"/>
      <c r="CR342" s="96"/>
      <c r="CS342" s="96"/>
      <c r="CT342" s="96"/>
      <c r="CU342" s="96"/>
      <c r="CV342" s="96"/>
      <c r="CW342" s="96"/>
      <c r="CX342" s="96"/>
      <c r="CY342" s="96"/>
      <c r="CZ342" s="96"/>
    </row>
    <row r="343" spans="15:104">
      <c r="O343" s="102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  <c r="BH343" s="96"/>
      <c r="BI343" s="96"/>
      <c r="BJ343" s="96"/>
      <c r="BK343" s="96"/>
      <c r="BL343" s="96"/>
      <c r="BM343" s="96"/>
      <c r="BN343" s="96"/>
      <c r="BO343" s="96"/>
      <c r="BP343" s="96"/>
      <c r="BQ343" s="96"/>
      <c r="BR343" s="96"/>
      <c r="BS343" s="96"/>
      <c r="BT343" s="96"/>
      <c r="BU343" s="96"/>
      <c r="BV343" s="96"/>
      <c r="BW343" s="96"/>
      <c r="BX343" s="96"/>
      <c r="BY343" s="96"/>
      <c r="BZ343" s="96"/>
      <c r="CA343" s="96"/>
      <c r="CB343" s="96"/>
      <c r="CC343" s="96"/>
      <c r="CD343" s="96"/>
      <c r="CE343" s="96"/>
      <c r="CF343" s="96"/>
      <c r="CG343" s="96"/>
      <c r="CH343" s="96"/>
      <c r="CI343" s="96"/>
      <c r="CJ343" s="96"/>
      <c r="CK343" s="96"/>
      <c r="CL343" s="96"/>
      <c r="CM343" s="96"/>
      <c r="CN343" s="96"/>
      <c r="CO343" s="96"/>
      <c r="CP343" s="96"/>
      <c r="CQ343" s="96"/>
      <c r="CR343" s="96"/>
      <c r="CS343" s="96"/>
      <c r="CT343" s="96"/>
      <c r="CU343" s="96"/>
      <c r="CV343" s="96"/>
      <c r="CW343" s="96"/>
      <c r="CX343" s="96"/>
      <c r="CY343" s="96"/>
      <c r="CZ343" s="96"/>
    </row>
    <row r="344" spans="15:104">
      <c r="O344" s="102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6"/>
      <c r="AV344" s="96"/>
      <c r="AW344" s="96"/>
      <c r="AX344" s="96"/>
      <c r="AY344" s="96"/>
      <c r="AZ344" s="96"/>
      <c r="BA344" s="96"/>
      <c r="BB344" s="96"/>
      <c r="BC344" s="96"/>
      <c r="BD344" s="96"/>
      <c r="BE344" s="96"/>
      <c r="BF344" s="96"/>
      <c r="BG344" s="96"/>
      <c r="BH344" s="96"/>
      <c r="BI344" s="96"/>
      <c r="BJ344" s="96"/>
      <c r="BK344" s="96"/>
      <c r="BL344" s="96"/>
      <c r="BM344" s="96"/>
      <c r="BN344" s="96"/>
      <c r="BO344" s="96"/>
      <c r="BP344" s="96"/>
      <c r="BQ344" s="96"/>
      <c r="BR344" s="96"/>
      <c r="BS344" s="96"/>
      <c r="BT344" s="96"/>
      <c r="BU344" s="96"/>
      <c r="BV344" s="96"/>
      <c r="BW344" s="96"/>
      <c r="BX344" s="96"/>
      <c r="BY344" s="96"/>
      <c r="BZ344" s="96"/>
      <c r="CA344" s="96"/>
      <c r="CB344" s="96"/>
      <c r="CC344" s="96"/>
      <c r="CD344" s="96"/>
      <c r="CE344" s="96"/>
      <c r="CF344" s="96"/>
      <c r="CG344" s="96"/>
      <c r="CH344" s="96"/>
      <c r="CI344" s="96"/>
      <c r="CJ344" s="96"/>
      <c r="CK344" s="96"/>
      <c r="CL344" s="96"/>
      <c r="CM344" s="96"/>
      <c r="CN344" s="96"/>
      <c r="CO344" s="96"/>
      <c r="CP344" s="96"/>
      <c r="CQ344" s="96"/>
      <c r="CR344" s="96"/>
      <c r="CS344" s="96"/>
      <c r="CT344" s="96"/>
      <c r="CU344" s="96"/>
      <c r="CV344" s="96"/>
      <c r="CW344" s="96"/>
      <c r="CX344" s="96"/>
      <c r="CY344" s="96"/>
      <c r="CZ344" s="96"/>
    </row>
    <row r="345" spans="15:104">
      <c r="O345" s="102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6"/>
      <c r="AV345" s="96"/>
      <c r="AW345" s="96"/>
      <c r="AX345" s="96"/>
      <c r="AY345" s="96"/>
      <c r="AZ345" s="96"/>
      <c r="BA345" s="96"/>
      <c r="BB345" s="96"/>
      <c r="BC345" s="96"/>
      <c r="BD345" s="96"/>
      <c r="BE345" s="96"/>
      <c r="BF345" s="96"/>
      <c r="BG345" s="96"/>
      <c r="BH345" s="96"/>
      <c r="BI345" s="96"/>
      <c r="BJ345" s="96"/>
      <c r="BK345" s="96"/>
      <c r="BL345" s="96"/>
      <c r="BM345" s="96"/>
      <c r="BN345" s="96"/>
      <c r="BO345" s="96"/>
      <c r="BP345" s="96"/>
      <c r="BQ345" s="96"/>
      <c r="BR345" s="96"/>
      <c r="BS345" s="96"/>
      <c r="BT345" s="96"/>
      <c r="BU345" s="96"/>
      <c r="BV345" s="96"/>
      <c r="BW345" s="96"/>
      <c r="BX345" s="96"/>
      <c r="BY345" s="96"/>
      <c r="BZ345" s="96"/>
      <c r="CA345" s="96"/>
      <c r="CB345" s="96"/>
      <c r="CC345" s="96"/>
      <c r="CD345" s="96"/>
      <c r="CE345" s="96"/>
      <c r="CF345" s="96"/>
      <c r="CG345" s="96"/>
      <c r="CH345" s="96"/>
      <c r="CI345" s="96"/>
      <c r="CJ345" s="96"/>
      <c r="CK345" s="96"/>
      <c r="CL345" s="96"/>
      <c r="CM345" s="96"/>
      <c r="CN345" s="96"/>
      <c r="CO345" s="96"/>
      <c r="CP345" s="96"/>
      <c r="CQ345" s="96"/>
      <c r="CR345" s="96"/>
      <c r="CS345" s="96"/>
      <c r="CT345" s="96"/>
      <c r="CU345" s="96"/>
      <c r="CV345" s="96"/>
      <c r="CW345" s="96"/>
      <c r="CX345" s="96"/>
      <c r="CY345" s="96"/>
      <c r="CZ345" s="96"/>
    </row>
    <row r="346" spans="15:104">
      <c r="O346" s="102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6"/>
      <c r="AK346" s="96"/>
      <c r="AL346" s="96"/>
      <c r="AM346" s="96"/>
      <c r="AN346" s="96"/>
      <c r="AO346" s="96"/>
      <c r="AP346" s="96"/>
      <c r="AQ346" s="96"/>
      <c r="AR346" s="96"/>
      <c r="AS346" s="96"/>
      <c r="AT346" s="96"/>
      <c r="AU346" s="96"/>
      <c r="AV346" s="96"/>
      <c r="AW346" s="96"/>
      <c r="AX346" s="96"/>
      <c r="AY346" s="96"/>
      <c r="AZ346" s="96"/>
      <c r="BA346" s="96"/>
      <c r="BB346" s="96"/>
      <c r="BC346" s="96"/>
      <c r="BD346" s="96"/>
      <c r="BE346" s="96"/>
      <c r="BF346" s="96"/>
      <c r="BG346" s="96"/>
      <c r="BH346" s="96"/>
      <c r="BI346" s="96"/>
      <c r="BJ346" s="96"/>
      <c r="BK346" s="96"/>
      <c r="BL346" s="96"/>
      <c r="BM346" s="96"/>
      <c r="BN346" s="96"/>
      <c r="BO346" s="96"/>
      <c r="BP346" s="96"/>
      <c r="BQ346" s="96"/>
      <c r="BR346" s="96"/>
      <c r="BS346" s="96"/>
      <c r="BT346" s="96"/>
      <c r="BU346" s="96"/>
      <c r="BV346" s="96"/>
      <c r="BW346" s="96"/>
      <c r="BX346" s="96"/>
      <c r="BY346" s="96"/>
      <c r="BZ346" s="96"/>
      <c r="CA346" s="96"/>
      <c r="CB346" s="96"/>
      <c r="CC346" s="96"/>
      <c r="CD346" s="96"/>
      <c r="CE346" s="96"/>
      <c r="CF346" s="96"/>
      <c r="CG346" s="96"/>
      <c r="CH346" s="96"/>
      <c r="CI346" s="96"/>
      <c r="CJ346" s="96"/>
      <c r="CK346" s="96"/>
      <c r="CL346" s="96"/>
      <c r="CM346" s="96"/>
      <c r="CN346" s="96"/>
      <c r="CO346" s="96"/>
      <c r="CP346" s="96"/>
      <c r="CQ346" s="96"/>
      <c r="CR346" s="96"/>
      <c r="CS346" s="96"/>
      <c r="CT346" s="96"/>
      <c r="CU346" s="96"/>
      <c r="CV346" s="96"/>
      <c r="CW346" s="96"/>
      <c r="CX346" s="96"/>
      <c r="CY346" s="96"/>
      <c r="CZ346" s="96"/>
    </row>
    <row r="347" spans="15:104">
      <c r="O347" s="102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6"/>
      <c r="BB347" s="96"/>
      <c r="BC347" s="96"/>
      <c r="BD347" s="96"/>
      <c r="BE347" s="96"/>
      <c r="BF347" s="96"/>
      <c r="BG347" s="96"/>
      <c r="BH347" s="96"/>
      <c r="BI347" s="96"/>
      <c r="BJ347" s="96"/>
      <c r="BK347" s="96"/>
      <c r="BL347" s="96"/>
      <c r="BM347" s="96"/>
      <c r="BN347" s="96"/>
      <c r="BO347" s="96"/>
      <c r="BP347" s="96"/>
      <c r="BQ347" s="96"/>
      <c r="BR347" s="96"/>
      <c r="BS347" s="96"/>
      <c r="BT347" s="96"/>
      <c r="BU347" s="96"/>
      <c r="BV347" s="96"/>
      <c r="BW347" s="96"/>
      <c r="BX347" s="96"/>
      <c r="BY347" s="96"/>
      <c r="BZ347" s="96"/>
      <c r="CA347" s="96"/>
      <c r="CB347" s="96"/>
      <c r="CC347" s="96"/>
      <c r="CD347" s="96"/>
      <c r="CE347" s="96"/>
      <c r="CF347" s="96"/>
      <c r="CG347" s="96"/>
      <c r="CH347" s="96"/>
      <c r="CI347" s="96"/>
      <c r="CJ347" s="96"/>
      <c r="CK347" s="96"/>
      <c r="CL347" s="96"/>
      <c r="CM347" s="96"/>
      <c r="CN347" s="96"/>
      <c r="CO347" s="96"/>
      <c r="CP347" s="96"/>
      <c r="CQ347" s="96"/>
      <c r="CR347" s="96"/>
      <c r="CS347" s="96"/>
      <c r="CT347" s="96"/>
      <c r="CU347" s="96"/>
      <c r="CV347" s="96"/>
      <c r="CW347" s="96"/>
      <c r="CX347" s="96"/>
      <c r="CY347" s="96"/>
      <c r="CZ347" s="96"/>
    </row>
    <row r="348" spans="15:104">
      <c r="O348" s="102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  <c r="BH348" s="96"/>
      <c r="BI348" s="96"/>
      <c r="BJ348" s="96"/>
      <c r="BK348" s="96"/>
      <c r="BL348" s="96"/>
      <c r="BM348" s="96"/>
      <c r="BN348" s="96"/>
      <c r="BO348" s="96"/>
      <c r="BP348" s="96"/>
      <c r="BQ348" s="96"/>
      <c r="BR348" s="96"/>
      <c r="BS348" s="96"/>
      <c r="BT348" s="96"/>
      <c r="BU348" s="96"/>
      <c r="BV348" s="96"/>
      <c r="BW348" s="96"/>
      <c r="BX348" s="96"/>
      <c r="BY348" s="96"/>
      <c r="BZ348" s="96"/>
      <c r="CA348" s="96"/>
      <c r="CB348" s="96"/>
      <c r="CC348" s="96"/>
      <c r="CD348" s="96"/>
      <c r="CE348" s="96"/>
      <c r="CF348" s="96"/>
      <c r="CG348" s="96"/>
      <c r="CH348" s="96"/>
      <c r="CI348" s="96"/>
      <c r="CJ348" s="96"/>
      <c r="CK348" s="96"/>
      <c r="CL348" s="96"/>
      <c r="CM348" s="96"/>
      <c r="CN348" s="96"/>
      <c r="CO348" s="96"/>
      <c r="CP348" s="96"/>
      <c r="CQ348" s="96"/>
      <c r="CR348" s="96"/>
      <c r="CS348" s="96"/>
      <c r="CT348" s="96"/>
      <c r="CU348" s="96"/>
      <c r="CV348" s="96"/>
      <c r="CW348" s="96"/>
      <c r="CX348" s="96"/>
      <c r="CY348" s="96"/>
      <c r="CZ348" s="96"/>
    </row>
    <row r="349" spans="15:104">
      <c r="O349" s="102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6"/>
      <c r="BB349" s="96"/>
      <c r="BC349" s="96"/>
      <c r="BD349" s="96"/>
      <c r="BE349" s="96"/>
      <c r="BF349" s="96"/>
      <c r="BG349" s="96"/>
      <c r="BH349" s="96"/>
      <c r="BI349" s="96"/>
      <c r="BJ349" s="96"/>
      <c r="BK349" s="96"/>
      <c r="BL349" s="96"/>
      <c r="BM349" s="96"/>
      <c r="BN349" s="96"/>
      <c r="BO349" s="96"/>
      <c r="BP349" s="96"/>
      <c r="BQ349" s="96"/>
      <c r="BR349" s="96"/>
      <c r="BS349" s="96"/>
      <c r="BT349" s="96"/>
      <c r="BU349" s="96"/>
      <c r="BV349" s="96"/>
      <c r="BW349" s="96"/>
      <c r="BX349" s="96"/>
      <c r="BY349" s="96"/>
      <c r="BZ349" s="96"/>
      <c r="CA349" s="96"/>
      <c r="CB349" s="96"/>
      <c r="CC349" s="96"/>
      <c r="CD349" s="96"/>
      <c r="CE349" s="96"/>
      <c r="CF349" s="96"/>
      <c r="CG349" s="96"/>
      <c r="CH349" s="96"/>
      <c r="CI349" s="96"/>
      <c r="CJ349" s="96"/>
      <c r="CK349" s="96"/>
      <c r="CL349" s="96"/>
      <c r="CM349" s="96"/>
      <c r="CN349" s="96"/>
      <c r="CO349" s="96"/>
      <c r="CP349" s="96"/>
      <c r="CQ349" s="96"/>
      <c r="CR349" s="96"/>
      <c r="CS349" s="96"/>
      <c r="CT349" s="96"/>
      <c r="CU349" s="96"/>
      <c r="CV349" s="96"/>
      <c r="CW349" s="96"/>
      <c r="CX349" s="96"/>
      <c r="CY349" s="96"/>
      <c r="CZ349" s="96"/>
    </row>
    <row r="350" spans="15:104">
      <c r="O350" s="102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  <c r="AX350" s="96"/>
      <c r="AY350" s="96"/>
      <c r="AZ350" s="96"/>
      <c r="BA350" s="96"/>
      <c r="BB350" s="96"/>
      <c r="BC350" s="96"/>
      <c r="BD350" s="96"/>
      <c r="BE350" s="96"/>
      <c r="BF350" s="96"/>
      <c r="BG350" s="96"/>
      <c r="BH350" s="96"/>
      <c r="BI350" s="96"/>
      <c r="BJ350" s="96"/>
      <c r="BK350" s="96"/>
      <c r="BL350" s="96"/>
      <c r="BM350" s="96"/>
      <c r="BN350" s="96"/>
      <c r="BO350" s="96"/>
      <c r="BP350" s="96"/>
      <c r="BQ350" s="96"/>
      <c r="BR350" s="96"/>
      <c r="BS350" s="96"/>
      <c r="BT350" s="96"/>
      <c r="BU350" s="96"/>
      <c r="BV350" s="96"/>
      <c r="BW350" s="96"/>
      <c r="BX350" s="96"/>
      <c r="BY350" s="96"/>
      <c r="BZ350" s="96"/>
      <c r="CA350" s="96"/>
      <c r="CB350" s="96"/>
      <c r="CC350" s="96"/>
      <c r="CD350" s="96"/>
      <c r="CE350" s="96"/>
      <c r="CF350" s="96"/>
      <c r="CG350" s="96"/>
      <c r="CH350" s="96"/>
      <c r="CI350" s="96"/>
      <c r="CJ350" s="96"/>
      <c r="CK350" s="96"/>
      <c r="CL350" s="96"/>
      <c r="CM350" s="96"/>
      <c r="CN350" s="96"/>
      <c r="CO350" s="96"/>
      <c r="CP350" s="96"/>
      <c r="CQ350" s="96"/>
      <c r="CR350" s="96"/>
      <c r="CS350" s="96"/>
      <c r="CT350" s="96"/>
      <c r="CU350" s="96"/>
      <c r="CV350" s="96"/>
      <c r="CW350" s="96"/>
      <c r="CX350" s="96"/>
      <c r="CY350" s="96"/>
      <c r="CZ350" s="96"/>
    </row>
    <row r="351" spans="15:104">
      <c r="O351" s="102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6"/>
      <c r="BB351" s="96"/>
      <c r="BC351" s="96"/>
      <c r="BD351" s="96"/>
      <c r="BE351" s="96"/>
      <c r="BF351" s="96"/>
      <c r="BG351" s="96"/>
      <c r="BH351" s="96"/>
      <c r="BI351" s="96"/>
      <c r="BJ351" s="96"/>
      <c r="BK351" s="96"/>
      <c r="BL351" s="96"/>
      <c r="BM351" s="96"/>
      <c r="BN351" s="96"/>
      <c r="BO351" s="96"/>
      <c r="BP351" s="96"/>
      <c r="BQ351" s="96"/>
      <c r="BR351" s="96"/>
      <c r="BS351" s="96"/>
      <c r="BT351" s="96"/>
      <c r="BU351" s="96"/>
      <c r="BV351" s="96"/>
      <c r="BW351" s="96"/>
      <c r="BX351" s="96"/>
      <c r="BY351" s="96"/>
      <c r="BZ351" s="96"/>
      <c r="CA351" s="96"/>
      <c r="CB351" s="96"/>
      <c r="CC351" s="96"/>
      <c r="CD351" s="96"/>
      <c r="CE351" s="96"/>
      <c r="CF351" s="96"/>
      <c r="CG351" s="96"/>
      <c r="CH351" s="96"/>
      <c r="CI351" s="96"/>
      <c r="CJ351" s="96"/>
      <c r="CK351" s="96"/>
      <c r="CL351" s="96"/>
      <c r="CM351" s="96"/>
      <c r="CN351" s="96"/>
      <c r="CO351" s="96"/>
      <c r="CP351" s="96"/>
      <c r="CQ351" s="96"/>
      <c r="CR351" s="96"/>
      <c r="CS351" s="96"/>
      <c r="CT351" s="96"/>
      <c r="CU351" s="96"/>
      <c r="CV351" s="96"/>
      <c r="CW351" s="96"/>
      <c r="CX351" s="96"/>
      <c r="CY351" s="96"/>
      <c r="CZ351" s="96"/>
    </row>
    <row r="352" spans="15:104">
      <c r="O352" s="102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6"/>
      <c r="BB352" s="96"/>
      <c r="BC352" s="96"/>
      <c r="BD352" s="96"/>
      <c r="BE352" s="96"/>
      <c r="BF352" s="96"/>
      <c r="BG352" s="96"/>
      <c r="BH352" s="96"/>
      <c r="BI352" s="96"/>
      <c r="BJ352" s="96"/>
      <c r="BK352" s="96"/>
      <c r="BL352" s="96"/>
      <c r="BM352" s="96"/>
      <c r="BN352" s="96"/>
      <c r="BO352" s="96"/>
      <c r="BP352" s="96"/>
      <c r="BQ352" s="96"/>
      <c r="BR352" s="96"/>
      <c r="BS352" s="96"/>
      <c r="BT352" s="96"/>
      <c r="BU352" s="96"/>
      <c r="BV352" s="96"/>
      <c r="BW352" s="96"/>
      <c r="BX352" s="96"/>
      <c r="BY352" s="96"/>
      <c r="BZ352" s="96"/>
      <c r="CA352" s="96"/>
      <c r="CB352" s="96"/>
      <c r="CC352" s="96"/>
      <c r="CD352" s="96"/>
      <c r="CE352" s="96"/>
      <c r="CF352" s="96"/>
      <c r="CG352" s="96"/>
      <c r="CH352" s="96"/>
      <c r="CI352" s="96"/>
      <c r="CJ352" s="96"/>
      <c r="CK352" s="96"/>
      <c r="CL352" s="96"/>
      <c r="CM352" s="96"/>
      <c r="CN352" s="96"/>
      <c r="CO352" s="96"/>
      <c r="CP352" s="96"/>
      <c r="CQ352" s="96"/>
      <c r="CR352" s="96"/>
      <c r="CS352" s="96"/>
      <c r="CT352" s="96"/>
      <c r="CU352" s="96"/>
      <c r="CV352" s="96"/>
      <c r="CW352" s="96"/>
      <c r="CX352" s="96"/>
      <c r="CY352" s="96"/>
      <c r="CZ352" s="96"/>
    </row>
    <row r="353" spans="15:104">
      <c r="O353" s="102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  <c r="BH353" s="96"/>
      <c r="BI353" s="96"/>
      <c r="BJ353" s="96"/>
      <c r="BK353" s="96"/>
      <c r="BL353" s="96"/>
      <c r="BM353" s="96"/>
      <c r="BN353" s="96"/>
      <c r="BO353" s="96"/>
      <c r="BP353" s="96"/>
      <c r="BQ353" s="96"/>
      <c r="BR353" s="96"/>
      <c r="BS353" s="96"/>
      <c r="BT353" s="96"/>
      <c r="BU353" s="96"/>
      <c r="BV353" s="96"/>
      <c r="BW353" s="96"/>
      <c r="BX353" s="96"/>
      <c r="BY353" s="96"/>
      <c r="BZ353" s="96"/>
      <c r="CA353" s="96"/>
      <c r="CB353" s="96"/>
      <c r="CC353" s="96"/>
      <c r="CD353" s="96"/>
      <c r="CE353" s="96"/>
      <c r="CF353" s="96"/>
      <c r="CG353" s="96"/>
      <c r="CH353" s="96"/>
      <c r="CI353" s="96"/>
      <c r="CJ353" s="96"/>
      <c r="CK353" s="96"/>
      <c r="CL353" s="96"/>
      <c r="CM353" s="96"/>
      <c r="CN353" s="96"/>
      <c r="CO353" s="96"/>
      <c r="CP353" s="96"/>
      <c r="CQ353" s="96"/>
      <c r="CR353" s="96"/>
      <c r="CS353" s="96"/>
      <c r="CT353" s="96"/>
      <c r="CU353" s="96"/>
      <c r="CV353" s="96"/>
      <c r="CW353" s="96"/>
      <c r="CX353" s="96"/>
      <c r="CY353" s="96"/>
      <c r="CZ353" s="96"/>
    </row>
    <row r="354" spans="15:104">
      <c r="O354" s="102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6"/>
      <c r="BB354" s="96"/>
      <c r="BC354" s="96"/>
      <c r="BD354" s="96"/>
      <c r="BE354" s="96"/>
      <c r="BF354" s="96"/>
      <c r="BG354" s="96"/>
      <c r="BH354" s="96"/>
      <c r="BI354" s="96"/>
      <c r="BJ354" s="96"/>
      <c r="BK354" s="96"/>
      <c r="BL354" s="96"/>
      <c r="BM354" s="96"/>
      <c r="BN354" s="96"/>
      <c r="BO354" s="96"/>
      <c r="BP354" s="96"/>
      <c r="BQ354" s="96"/>
      <c r="BR354" s="96"/>
      <c r="BS354" s="96"/>
      <c r="BT354" s="96"/>
      <c r="BU354" s="96"/>
      <c r="BV354" s="96"/>
      <c r="BW354" s="96"/>
      <c r="BX354" s="96"/>
      <c r="BY354" s="96"/>
      <c r="BZ354" s="96"/>
      <c r="CA354" s="96"/>
      <c r="CB354" s="96"/>
      <c r="CC354" s="96"/>
      <c r="CD354" s="96"/>
      <c r="CE354" s="96"/>
      <c r="CF354" s="96"/>
      <c r="CG354" s="96"/>
      <c r="CH354" s="96"/>
      <c r="CI354" s="96"/>
      <c r="CJ354" s="96"/>
      <c r="CK354" s="96"/>
      <c r="CL354" s="96"/>
      <c r="CM354" s="96"/>
      <c r="CN354" s="96"/>
      <c r="CO354" s="96"/>
      <c r="CP354" s="96"/>
      <c r="CQ354" s="96"/>
      <c r="CR354" s="96"/>
      <c r="CS354" s="96"/>
      <c r="CT354" s="96"/>
      <c r="CU354" s="96"/>
      <c r="CV354" s="96"/>
      <c r="CW354" s="96"/>
      <c r="CX354" s="96"/>
      <c r="CY354" s="96"/>
      <c r="CZ354" s="96"/>
    </row>
    <row r="355" spans="15:104">
      <c r="O355" s="102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  <c r="BA355" s="96"/>
      <c r="BB355" s="96"/>
      <c r="BC355" s="96"/>
      <c r="BD355" s="96"/>
      <c r="BE355" s="96"/>
      <c r="BF355" s="96"/>
      <c r="BG355" s="96"/>
      <c r="BH355" s="96"/>
      <c r="BI355" s="96"/>
      <c r="BJ355" s="96"/>
      <c r="BK355" s="96"/>
      <c r="BL355" s="96"/>
      <c r="BM355" s="96"/>
      <c r="BN355" s="96"/>
      <c r="BO355" s="96"/>
      <c r="BP355" s="96"/>
      <c r="BQ355" s="96"/>
      <c r="BR355" s="96"/>
      <c r="BS355" s="96"/>
      <c r="BT355" s="96"/>
      <c r="BU355" s="96"/>
      <c r="BV355" s="96"/>
      <c r="BW355" s="96"/>
      <c r="BX355" s="96"/>
      <c r="BY355" s="96"/>
      <c r="BZ355" s="96"/>
      <c r="CA355" s="96"/>
      <c r="CB355" s="96"/>
      <c r="CC355" s="96"/>
      <c r="CD355" s="96"/>
      <c r="CE355" s="96"/>
      <c r="CF355" s="96"/>
      <c r="CG355" s="96"/>
      <c r="CH355" s="96"/>
      <c r="CI355" s="96"/>
      <c r="CJ355" s="96"/>
      <c r="CK355" s="96"/>
      <c r="CL355" s="96"/>
      <c r="CM355" s="96"/>
      <c r="CN355" s="96"/>
      <c r="CO355" s="96"/>
      <c r="CP355" s="96"/>
      <c r="CQ355" s="96"/>
      <c r="CR355" s="96"/>
      <c r="CS355" s="96"/>
      <c r="CT355" s="96"/>
      <c r="CU355" s="96"/>
      <c r="CV355" s="96"/>
      <c r="CW355" s="96"/>
      <c r="CX355" s="96"/>
      <c r="CY355" s="96"/>
      <c r="CZ355" s="96"/>
    </row>
    <row r="356" spans="15:104">
      <c r="O356" s="102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6"/>
      <c r="AV356" s="96"/>
      <c r="AW356" s="96"/>
      <c r="AX356" s="96"/>
      <c r="AY356" s="96"/>
      <c r="AZ356" s="96"/>
      <c r="BA356" s="96"/>
      <c r="BB356" s="96"/>
      <c r="BC356" s="96"/>
      <c r="BD356" s="96"/>
      <c r="BE356" s="96"/>
      <c r="BF356" s="96"/>
      <c r="BG356" s="96"/>
      <c r="BH356" s="96"/>
      <c r="BI356" s="96"/>
      <c r="BJ356" s="96"/>
      <c r="BK356" s="96"/>
      <c r="BL356" s="96"/>
      <c r="BM356" s="96"/>
      <c r="BN356" s="96"/>
      <c r="BO356" s="96"/>
      <c r="BP356" s="96"/>
      <c r="BQ356" s="96"/>
      <c r="BR356" s="96"/>
      <c r="BS356" s="96"/>
      <c r="BT356" s="96"/>
      <c r="BU356" s="96"/>
      <c r="BV356" s="96"/>
      <c r="BW356" s="96"/>
      <c r="BX356" s="96"/>
      <c r="BY356" s="96"/>
      <c r="BZ356" s="96"/>
      <c r="CA356" s="96"/>
      <c r="CB356" s="96"/>
      <c r="CC356" s="96"/>
      <c r="CD356" s="96"/>
      <c r="CE356" s="96"/>
      <c r="CF356" s="96"/>
      <c r="CG356" s="96"/>
      <c r="CH356" s="96"/>
      <c r="CI356" s="96"/>
      <c r="CJ356" s="96"/>
      <c r="CK356" s="96"/>
      <c r="CL356" s="96"/>
      <c r="CM356" s="96"/>
      <c r="CN356" s="96"/>
      <c r="CO356" s="96"/>
      <c r="CP356" s="96"/>
      <c r="CQ356" s="96"/>
      <c r="CR356" s="96"/>
      <c r="CS356" s="96"/>
      <c r="CT356" s="96"/>
      <c r="CU356" s="96"/>
      <c r="CV356" s="96"/>
      <c r="CW356" s="96"/>
      <c r="CX356" s="96"/>
      <c r="CY356" s="96"/>
      <c r="CZ356" s="96"/>
    </row>
    <row r="357" spans="15:104">
      <c r="O357" s="102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  <c r="BA357" s="96"/>
      <c r="BB357" s="96"/>
      <c r="BC357" s="96"/>
      <c r="BD357" s="96"/>
      <c r="BE357" s="96"/>
      <c r="BF357" s="96"/>
      <c r="BG357" s="96"/>
      <c r="BH357" s="96"/>
      <c r="BI357" s="96"/>
      <c r="BJ357" s="96"/>
      <c r="BK357" s="96"/>
      <c r="BL357" s="96"/>
      <c r="BM357" s="96"/>
      <c r="BN357" s="96"/>
      <c r="BO357" s="96"/>
      <c r="BP357" s="96"/>
      <c r="BQ357" s="96"/>
      <c r="BR357" s="96"/>
      <c r="BS357" s="96"/>
      <c r="BT357" s="96"/>
      <c r="BU357" s="96"/>
      <c r="BV357" s="96"/>
      <c r="BW357" s="96"/>
      <c r="BX357" s="96"/>
      <c r="BY357" s="96"/>
      <c r="BZ357" s="96"/>
      <c r="CA357" s="96"/>
      <c r="CB357" s="96"/>
      <c r="CC357" s="96"/>
      <c r="CD357" s="96"/>
      <c r="CE357" s="96"/>
      <c r="CF357" s="96"/>
      <c r="CG357" s="96"/>
      <c r="CH357" s="96"/>
      <c r="CI357" s="96"/>
      <c r="CJ357" s="96"/>
      <c r="CK357" s="96"/>
      <c r="CL357" s="96"/>
      <c r="CM357" s="96"/>
      <c r="CN357" s="96"/>
      <c r="CO357" s="96"/>
      <c r="CP357" s="96"/>
      <c r="CQ357" s="96"/>
      <c r="CR357" s="96"/>
      <c r="CS357" s="96"/>
      <c r="CT357" s="96"/>
      <c r="CU357" s="96"/>
      <c r="CV357" s="96"/>
      <c r="CW357" s="96"/>
      <c r="CX357" s="96"/>
      <c r="CY357" s="96"/>
      <c r="CZ357" s="96"/>
    </row>
    <row r="358" spans="15:104">
      <c r="O358" s="102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  <c r="BA358" s="96"/>
      <c r="BB358" s="96"/>
      <c r="BC358" s="96"/>
      <c r="BD358" s="96"/>
      <c r="BE358" s="96"/>
      <c r="BF358" s="96"/>
      <c r="BG358" s="96"/>
      <c r="BH358" s="96"/>
      <c r="BI358" s="96"/>
      <c r="BJ358" s="96"/>
      <c r="BK358" s="96"/>
      <c r="BL358" s="96"/>
      <c r="BM358" s="96"/>
      <c r="BN358" s="96"/>
      <c r="BO358" s="96"/>
      <c r="BP358" s="96"/>
      <c r="BQ358" s="96"/>
      <c r="BR358" s="96"/>
      <c r="BS358" s="96"/>
      <c r="BT358" s="96"/>
      <c r="BU358" s="96"/>
      <c r="BV358" s="96"/>
      <c r="BW358" s="96"/>
      <c r="BX358" s="96"/>
      <c r="BY358" s="96"/>
      <c r="BZ358" s="96"/>
      <c r="CA358" s="96"/>
      <c r="CB358" s="96"/>
      <c r="CC358" s="96"/>
      <c r="CD358" s="96"/>
      <c r="CE358" s="96"/>
      <c r="CF358" s="96"/>
      <c r="CG358" s="96"/>
      <c r="CH358" s="96"/>
      <c r="CI358" s="96"/>
      <c r="CJ358" s="96"/>
      <c r="CK358" s="96"/>
      <c r="CL358" s="96"/>
      <c r="CM358" s="96"/>
      <c r="CN358" s="96"/>
      <c r="CO358" s="96"/>
      <c r="CP358" s="96"/>
      <c r="CQ358" s="96"/>
      <c r="CR358" s="96"/>
      <c r="CS358" s="96"/>
      <c r="CT358" s="96"/>
      <c r="CU358" s="96"/>
      <c r="CV358" s="96"/>
      <c r="CW358" s="96"/>
      <c r="CX358" s="96"/>
      <c r="CY358" s="96"/>
      <c r="CZ358" s="96"/>
    </row>
    <row r="359" spans="15:104">
      <c r="O359" s="102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  <c r="BA359" s="96"/>
      <c r="BB359" s="96"/>
      <c r="BC359" s="96"/>
      <c r="BD359" s="96"/>
      <c r="BE359" s="96"/>
      <c r="BF359" s="96"/>
      <c r="BG359" s="96"/>
      <c r="BH359" s="96"/>
      <c r="BI359" s="96"/>
      <c r="BJ359" s="96"/>
      <c r="BK359" s="96"/>
      <c r="BL359" s="96"/>
      <c r="BM359" s="96"/>
      <c r="BN359" s="96"/>
      <c r="BO359" s="96"/>
      <c r="BP359" s="96"/>
      <c r="BQ359" s="96"/>
      <c r="BR359" s="96"/>
      <c r="BS359" s="96"/>
      <c r="BT359" s="96"/>
      <c r="BU359" s="96"/>
      <c r="BV359" s="96"/>
      <c r="BW359" s="96"/>
      <c r="BX359" s="96"/>
      <c r="BY359" s="96"/>
      <c r="BZ359" s="96"/>
      <c r="CA359" s="96"/>
      <c r="CB359" s="96"/>
      <c r="CC359" s="96"/>
      <c r="CD359" s="96"/>
      <c r="CE359" s="96"/>
      <c r="CF359" s="96"/>
      <c r="CG359" s="96"/>
      <c r="CH359" s="96"/>
      <c r="CI359" s="96"/>
      <c r="CJ359" s="96"/>
      <c r="CK359" s="96"/>
      <c r="CL359" s="96"/>
      <c r="CM359" s="96"/>
      <c r="CN359" s="96"/>
      <c r="CO359" s="96"/>
      <c r="CP359" s="96"/>
      <c r="CQ359" s="96"/>
      <c r="CR359" s="96"/>
      <c r="CS359" s="96"/>
      <c r="CT359" s="96"/>
      <c r="CU359" s="96"/>
      <c r="CV359" s="96"/>
      <c r="CW359" s="96"/>
      <c r="CX359" s="96"/>
      <c r="CY359" s="96"/>
      <c r="CZ359" s="96"/>
    </row>
    <row r="360" spans="15:104">
      <c r="O360" s="102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6"/>
      <c r="AV360" s="96"/>
      <c r="AW360" s="96"/>
      <c r="AX360" s="96"/>
      <c r="AY360" s="96"/>
      <c r="AZ360" s="96"/>
      <c r="BA360" s="96"/>
      <c r="BB360" s="96"/>
      <c r="BC360" s="96"/>
      <c r="BD360" s="96"/>
      <c r="BE360" s="96"/>
      <c r="BF360" s="96"/>
      <c r="BG360" s="96"/>
      <c r="BH360" s="96"/>
      <c r="BI360" s="96"/>
      <c r="BJ360" s="96"/>
      <c r="BK360" s="96"/>
      <c r="BL360" s="96"/>
      <c r="BM360" s="96"/>
      <c r="BN360" s="96"/>
      <c r="BO360" s="96"/>
      <c r="BP360" s="96"/>
      <c r="BQ360" s="96"/>
      <c r="BR360" s="96"/>
      <c r="BS360" s="96"/>
      <c r="BT360" s="96"/>
      <c r="BU360" s="96"/>
      <c r="BV360" s="96"/>
      <c r="BW360" s="96"/>
      <c r="BX360" s="96"/>
      <c r="BY360" s="96"/>
      <c r="BZ360" s="96"/>
      <c r="CA360" s="96"/>
      <c r="CB360" s="96"/>
      <c r="CC360" s="96"/>
      <c r="CD360" s="96"/>
      <c r="CE360" s="96"/>
      <c r="CF360" s="96"/>
      <c r="CG360" s="96"/>
      <c r="CH360" s="96"/>
      <c r="CI360" s="96"/>
      <c r="CJ360" s="96"/>
      <c r="CK360" s="96"/>
      <c r="CL360" s="96"/>
      <c r="CM360" s="96"/>
      <c r="CN360" s="96"/>
      <c r="CO360" s="96"/>
      <c r="CP360" s="96"/>
      <c r="CQ360" s="96"/>
      <c r="CR360" s="96"/>
      <c r="CS360" s="96"/>
      <c r="CT360" s="96"/>
      <c r="CU360" s="96"/>
      <c r="CV360" s="96"/>
      <c r="CW360" s="96"/>
      <c r="CX360" s="96"/>
      <c r="CY360" s="96"/>
      <c r="CZ360" s="96"/>
    </row>
    <row r="361" spans="15:104">
      <c r="O361" s="102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  <c r="BA361" s="96"/>
      <c r="BB361" s="96"/>
      <c r="BC361" s="96"/>
      <c r="BD361" s="96"/>
      <c r="BE361" s="96"/>
      <c r="BF361" s="96"/>
      <c r="BG361" s="96"/>
      <c r="BH361" s="96"/>
      <c r="BI361" s="96"/>
      <c r="BJ361" s="96"/>
      <c r="BK361" s="96"/>
      <c r="BL361" s="96"/>
      <c r="BM361" s="96"/>
      <c r="BN361" s="96"/>
      <c r="BO361" s="96"/>
      <c r="BP361" s="96"/>
      <c r="BQ361" s="96"/>
      <c r="BR361" s="96"/>
      <c r="BS361" s="96"/>
      <c r="BT361" s="96"/>
      <c r="BU361" s="96"/>
      <c r="BV361" s="96"/>
      <c r="BW361" s="96"/>
      <c r="BX361" s="96"/>
      <c r="BY361" s="96"/>
      <c r="BZ361" s="96"/>
      <c r="CA361" s="96"/>
      <c r="CB361" s="96"/>
      <c r="CC361" s="96"/>
      <c r="CD361" s="96"/>
      <c r="CE361" s="96"/>
      <c r="CF361" s="96"/>
      <c r="CG361" s="96"/>
      <c r="CH361" s="96"/>
      <c r="CI361" s="96"/>
      <c r="CJ361" s="96"/>
      <c r="CK361" s="96"/>
      <c r="CL361" s="96"/>
      <c r="CM361" s="96"/>
      <c r="CN361" s="96"/>
      <c r="CO361" s="96"/>
      <c r="CP361" s="96"/>
      <c r="CQ361" s="96"/>
      <c r="CR361" s="96"/>
      <c r="CS361" s="96"/>
      <c r="CT361" s="96"/>
      <c r="CU361" s="96"/>
      <c r="CV361" s="96"/>
      <c r="CW361" s="96"/>
      <c r="CX361" s="96"/>
      <c r="CY361" s="96"/>
      <c r="CZ361" s="96"/>
    </row>
    <row r="362" spans="15:104">
      <c r="O362" s="102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6"/>
      <c r="BB362" s="96"/>
      <c r="BC362" s="96"/>
      <c r="BD362" s="96"/>
      <c r="BE362" s="96"/>
      <c r="BF362" s="96"/>
      <c r="BG362" s="96"/>
      <c r="BH362" s="96"/>
      <c r="BI362" s="96"/>
      <c r="BJ362" s="96"/>
      <c r="BK362" s="96"/>
      <c r="BL362" s="96"/>
      <c r="BM362" s="96"/>
      <c r="BN362" s="96"/>
      <c r="BO362" s="96"/>
      <c r="BP362" s="96"/>
      <c r="BQ362" s="96"/>
      <c r="BR362" s="96"/>
      <c r="BS362" s="96"/>
      <c r="BT362" s="96"/>
      <c r="BU362" s="96"/>
      <c r="BV362" s="96"/>
      <c r="BW362" s="96"/>
      <c r="BX362" s="96"/>
      <c r="BY362" s="96"/>
      <c r="BZ362" s="96"/>
      <c r="CA362" s="96"/>
      <c r="CB362" s="96"/>
      <c r="CC362" s="96"/>
      <c r="CD362" s="96"/>
      <c r="CE362" s="96"/>
      <c r="CF362" s="96"/>
      <c r="CG362" s="96"/>
      <c r="CH362" s="96"/>
      <c r="CI362" s="96"/>
      <c r="CJ362" s="96"/>
      <c r="CK362" s="96"/>
      <c r="CL362" s="96"/>
      <c r="CM362" s="96"/>
      <c r="CN362" s="96"/>
      <c r="CO362" s="96"/>
      <c r="CP362" s="96"/>
      <c r="CQ362" s="96"/>
      <c r="CR362" s="96"/>
      <c r="CS362" s="96"/>
      <c r="CT362" s="96"/>
      <c r="CU362" s="96"/>
      <c r="CV362" s="96"/>
      <c r="CW362" s="96"/>
      <c r="CX362" s="96"/>
      <c r="CY362" s="96"/>
      <c r="CZ362" s="96"/>
    </row>
    <row r="363" spans="15:104">
      <c r="O363" s="102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6"/>
      <c r="BB363" s="96"/>
      <c r="BC363" s="96"/>
      <c r="BD363" s="96"/>
      <c r="BE363" s="96"/>
      <c r="BF363" s="96"/>
      <c r="BG363" s="96"/>
      <c r="BH363" s="96"/>
      <c r="BI363" s="96"/>
      <c r="BJ363" s="96"/>
      <c r="BK363" s="96"/>
      <c r="BL363" s="96"/>
      <c r="BM363" s="96"/>
      <c r="BN363" s="96"/>
      <c r="BO363" s="96"/>
      <c r="BP363" s="96"/>
      <c r="BQ363" s="96"/>
      <c r="BR363" s="96"/>
      <c r="BS363" s="96"/>
      <c r="BT363" s="96"/>
      <c r="BU363" s="96"/>
      <c r="BV363" s="96"/>
      <c r="BW363" s="96"/>
      <c r="BX363" s="96"/>
      <c r="BY363" s="96"/>
      <c r="BZ363" s="96"/>
      <c r="CA363" s="96"/>
      <c r="CB363" s="96"/>
      <c r="CC363" s="96"/>
      <c r="CD363" s="96"/>
      <c r="CE363" s="96"/>
      <c r="CF363" s="96"/>
      <c r="CG363" s="96"/>
      <c r="CH363" s="96"/>
      <c r="CI363" s="96"/>
      <c r="CJ363" s="96"/>
      <c r="CK363" s="96"/>
      <c r="CL363" s="96"/>
      <c r="CM363" s="96"/>
      <c r="CN363" s="96"/>
      <c r="CO363" s="96"/>
      <c r="CP363" s="96"/>
      <c r="CQ363" s="96"/>
      <c r="CR363" s="96"/>
      <c r="CS363" s="96"/>
      <c r="CT363" s="96"/>
      <c r="CU363" s="96"/>
      <c r="CV363" s="96"/>
      <c r="CW363" s="96"/>
      <c r="CX363" s="96"/>
      <c r="CY363" s="96"/>
      <c r="CZ363" s="96"/>
    </row>
    <row r="364" spans="15:104">
      <c r="O364" s="102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  <c r="AX364" s="96"/>
      <c r="AY364" s="96"/>
      <c r="AZ364" s="96"/>
      <c r="BA364" s="96"/>
      <c r="BB364" s="96"/>
      <c r="BC364" s="96"/>
      <c r="BD364" s="96"/>
      <c r="BE364" s="96"/>
      <c r="BF364" s="96"/>
      <c r="BG364" s="96"/>
      <c r="BH364" s="96"/>
      <c r="BI364" s="96"/>
      <c r="BJ364" s="96"/>
      <c r="BK364" s="96"/>
      <c r="BL364" s="96"/>
      <c r="BM364" s="96"/>
      <c r="BN364" s="96"/>
      <c r="BO364" s="96"/>
      <c r="BP364" s="96"/>
      <c r="BQ364" s="96"/>
      <c r="BR364" s="96"/>
      <c r="BS364" s="96"/>
      <c r="BT364" s="96"/>
      <c r="BU364" s="96"/>
      <c r="BV364" s="96"/>
      <c r="BW364" s="96"/>
      <c r="BX364" s="96"/>
      <c r="BY364" s="96"/>
      <c r="BZ364" s="96"/>
      <c r="CA364" s="96"/>
      <c r="CB364" s="96"/>
      <c r="CC364" s="96"/>
      <c r="CD364" s="96"/>
      <c r="CE364" s="96"/>
      <c r="CF364" s="96"/>
      <c r="CG364" s="96"/>
      <c r="CH364" s="96"/>
      <c r="CI364" s="96"/>
      <c r="CJ364" s="96"/>
      <c r="CK364" s="96"/>
      <c r="CL364" s="96"/>
      <c r="CM364" s="96"/>
      <c r="CN364" s="96"/>
      <c r="CO364" s="96"/>
      <c r="CP364" s="96"/>
      <c r="CQ364" s="96"/>
      <c r="CR364" s="96"/>
      <c r="CS364" s="96"/>
      <c r="CT364" s="96"/>
      <c r="CU364" s="96"/>
      <c r="CV364" s="96"/>
      <c r="CW364" s="96"/>
      <c r="CX364" s="96"/>
      <c r="CY364" s="96"/>
      <c r="CZ364" s="96"/>
    </row>
    <row r="365" spans="15:104">
      <c r="O365" s="102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6"/>
      <c r="AV365" s="96"/>
      <c r="AW365" s="96"/>
      <c r="AX365" s="96"/>
      <c r="AY365" s="96"/>
      <c r="AZ365" s="96"/>
      <c r="BA365" s="96"/>
      <c r="BB365" s="96"/>
      <c r="BC365" s="96"/>
      <c r="BD365" s="96"/>
      <c r="BE365" s="96"/>
      <c r="BF365" s="96"/>
      <c r="BG365" s="96"/>
      <c r="BH365" s="96"/>
      <c r="BI365" s="96"/>
      <c r="BJ365" s="96"/>
      <c r="BK365" s="96"/>
      <c r="BL365" s="96"/>
      <c r="BM365" s="96"/>
      <c r="BN365" s="96"/>
      <c r="BO365" s="96"/>
      <c r="BP365" s="96"/>
      <c r="BQ365" s="96"/>
      <c r="BR365" s="96"/>
      <c r="BS365" s="96"/>
      <c r="BT365" s="96"/>
      <c r="BU365" s="96"/>
      <c r="BV365" s="96"/>
      <c r="BW365" s="96"/>
      <c r="BX365" s="96"/>
      <c r="BY365" s="96"/>
      <c r="BZ365" s="96"/>
      <c r="CA365" s="96"/>
      <c r="CB365" s="96"/>
      <c r="CC365" s="96"/>
      <c r="CD365" s="96"/>
      <c r="CE365" s="96"/>
      <c r="CF365" s="96"/>
      <c r="CG365" s="96"/>
      <c r="CH365" s="96"/>
      <c r="CI365" s="96"/>
      <c r="CJ365" s="96"/>
      <c r="CK365" s="96"/>
      <c r="CL365" s="96"/>
      <c r="CM365" s="96"/>
      <c r="CN365" s="96"/>
      <c r="CO365" s="96"/>
      <c r="CP365" s="96"/>
      <c r="CQ365" s="96"/>
      <c r="CR365" s="96"/>
      <c r="CS365" s="96"/>
      <c r="CT365" s="96"/>
      <c r="CU365" s="96"/>
      <c r="CV365" s="96"/>
      <c r="CW365" s="96"/>
      <c r="CX365" s="96"/>
      <c r="CY365" s="96"/>
      <c r="CZ365" s="96"/>
    </row>
    <row r="366" spans="15:104">
      <c r="O366" s="102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6"/>
      <c r="AK366" s="96"/>
      <c r="AL366" s="96"/>
      <c r="AM366" s="96"/>
      <c r="AN366" s="96"/>
      <c r="AO366" s="96"/>
      <c r="AP366" s="96"/>
      <c r="AQ366" s="96"/>
      <c r="AR366" s="96"/>
      <c r="AS366" s="96"/>
      <c r="AT366" s="96"/>
      <c r="AU366" s="96"/>
      <c r="AV366" s="96"/>
      <c r="AW366" s="96"/>
      <c r="AX366" s="96"/>
      <c r="AY366" s="96"/>
      <c r="AZ366" s="96"/>
      <c r="BA366" s="96"/>
      <c r="BB366" s="96"/>
      <c r="BC366" s="96"/>
      <c r="BD366" s="96"/>
      <c r="BE366" s="96"/>
      <c r="BF366" s="96"/>
      <c r="BG366" s="96"/>
      <c r="BH366" s="96"/>
      <c r="BI366" s="96"/>
      <c r="BJ366" s="96"/>
      <c r="BK366" s="96"/>
      <c r="BL366" s="96"/>
      <c r="BM366" s="96"/>
      <c r="BN366" s="96"/>
      <c r="BO366" s="96"/>
      <c r="BP366" s="96"/>
      <c r="BQ366" s="96"/>
      <c r="BR366" s="96"/>
      <c r="BS366" s="96"/>
      <c r="BT366" s="96"/>
      <c r="BU366" s="96"/>
      <c r="BV366" s="96"/>
      <c r="BW366" s="96"/>
      <c r="BX366" s="96"/>
      <c r="BY366" s="96"/>
      <c r="BZ366" s="96"/>
      <c r="CA366" s="96"/>
      <c r="CB366" s="96"/>
      <c r="CC366" s="96"/>
      <c r="CD366" s="96"/>
      <c r="CE366" s="96"/>
      <c r="CF366" s="96"/>
      <c r="CG366" s="96"/>
      <c r="CH366" s="96"/>
      <c r="CI366" s="96"/>
      <c r="CJ366" s="96"/>
      <c r="CK366" s="96"/>
      <c r="CL366" s="96"/>
      <c r="CM366" s="96"/>
      <c r="CN366" s="96"/>
      <c r="CO366" s="96"/>
      <c r="CP366" s="96"/>
      <c r="CQ366" s="96"/>
      <c r="CR366" s="96"/>
      <c r="CS366" s="96"/>
      <c r="CT366" s="96"/>
      <c r="CU366" s="96"/>
      <c r="CV366" s="96"/>
      <c r="CW366" s="96"/>
      <c r="CX366" s="96"/>
      <c r="CY366" s="96"/>
      <c r="CZ366" s="96"/>
    </row>
    <row r="367" spans="15:104">
      <c r="O367" s="102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/>
      <c r="CO367" s="96"/>
      <c r="CP367" s="96"/>
      <c r="CQ367" s="96"/>
      <c r="CR367" s="96"/>
      <c r="CS367" s="96"/>
      <c r="CT367" s="96"/>
      <c r="CU367" s="96"/>
      <c r="CV367" s="96"/>
      <c r="CW367" s="96"/>
      <c r="CX367" s="96"/>
      <c r="CY367" s="96"/>
      <c r="CZ367" s="96"/>
    </row>
    <row r="368" spans="15:104">
      <c r="O368" s="102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/>
      <c r="CO368" s="96"/>
      <c r="CP368" s="96"/>
      <c r="CQ368" s="96"/>
      <c r="CR368" s="96"/>
      <c r="CS368" s="96"/>
      <c r="CT368" s="96"/>
      <c r="CU368" s="96"/>
      <c r="CV368" s="96"/>
      <c r="CW368" s="96"/>
      <c r="CX368" s="96"/>
      <c r="CY368" s="96"/>
      <c r="CZ368" s="96"/>
    </row>
    <row r="369" spans="15:104">
      <c r="O369" s="102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/>
      <c r="CO369" s="96"/>
      <c r="CP369" s="96"/>
      <c r="CQ369" s="96"/>
      <c r="CR369" s="96"/>
      <c r="CS369" s="96"/>
      <c r="CT369" s="96"/>
      <c r="CU369" s="96"/>
      <c r="CV369" s="96"/>
      <c r="CW369" s="96"/>
      <c r="CX369" s="96"/>
      <c r="CY369" s="96"/>
      <c r="CZ369" s="96"/>
    </row>
    <row r="370" spans="15:104">
      <c r="O370" s="102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/>
      <c r="CO370" s="96"/>
      <c r="CP370" s="96"/>
      <c r="CQ370" s="96"/>
      <c r="CR370" s="96"/>
      <c r="CS370" s="96"/>
      <c r="CT370" s="96"/>
      <c r="CU370" s="96"/>
      <c r="CV370" s="96"/>
      <c r="CW370" s="96"/>
      <c r="CX370" s="96"/>
      <c r="CY370" s="96"/>
      <c r="CZ370" s="96"/>
    </row>
    <row r="371" spans="15:104">
      <c r="O371" s="102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/>
      <c r="CO371" s="96"/>
      <c r="CP371" s="96"/>
      <c r="CQ371" s="96"/>
      <c r="CR371" s="96"/>
      <c r="CS371" s="96"/>
      <c r="CT371" s="96"/>
      <c r="CU371" s="96"/>
      <c r="CV371" s="96"/>
      <c r="CW371" s="96"/>
      <c r="CX371" s="96"/>
      <c r="CY371" s="96"/>
      <c r="CZ371" s="96"/>
    </row>
    <row r="372" spans="15:104">
      <c r="O372" s="102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/>
      <c r="CO372" s="96"/>
      <c r="CP372" s="96"/>
      <c r="CQ372" s="96"/>
      <c r="CR372" s="96"/>
      <c r="CS372" s="96"/>
      <c r="CT372" s="96"/>
      <c r="CU372" s="96"/>
      <c r="CV372" s="96"/>
      <c r="CW372" s="96"/>
      <c r="CX372" s="96"/>
      <c r="CY372" s="96"/>
      <c r="CZ372" s="96"/>
    </row>
    <row r="373" spans="15:104">
      <c r="O373" s="102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6"/>
      <c r="AV373" s="96"/>
      <c r="AW373" s="96"/>
      <c r="AX373" s="96"/>
      <c r="AY373" s="96"/>
      <c r="AZ373" s="96"/>
      <c r="BA373" s="96"/>
      <c r="BB373" s="96"/>
      <c r="BC373" s="96"/>
      <c r="BD373" s="96"/>
      <c r="BE373" s="96"/>
      <c r="BF373" s="96"/>
      <c r="BG373" s="96"/>
      <c r="BH373" s="96"/>
      <c r="BI373" s="96"/>
      <c r="BJ373" s="96"/>
      <c r="BK373" s="96"/>
      <c r="BL373" s="96"/>
      <c r="BM373" s="96"/>
      <c r="BN373" s="96"/>
      <c r="BO373" s="96"/>
      <c r="BP373" s="96"/>
      <c r="BQ373" s="96"/>
      <c r="BR373" s="96"/>
      <c r="BS373" s="96"/>
      <c r="BT373" s="96"/>
      <c r="BU373" s="96"/>
      <c r="BV373" s="96"/>
      <c r="BW373" s="96"/>
      <c r="BX373" s="96"/>
      <c r="BY373" s="96"/>
      <c r="BZ373" s="96"/>
      <c r="CA373" s="96"/>
      <c r="CB373" s="96"/>
      <c r="CC373" s="96"/>
      <c r="CD373" s="96"/>
      <c r="CE373" s="96"/>
      <c r="CF373" s="96"/>
      <c r="CG373" s="96"/>
      <c r="CH373" s="96"/>
      <c r="CI373" s="96"/>
      <c r="CJ373" s="96"/>
      <c r="CK373" s="96"/>
      <c r="CL373" s="96"/>
      <c r="CM373" s="96"/>
      <c r="CN373" s="96"/>
      <c r="CO373" s="96"/>
      <c r="CP373" s="96"/>
      <c r="CQ373" s="96"/>
      <c r="CR373" s="96"/>
      <c r="CS373" s="96"/>
      <c r="CT373" s="96"/>
      <c r="CU373" s="96"/>
      <c r="CV373" s="96"/>
      <c r="CW373" s="96"/>
      <c r="CX373" s="96"/>
      <c r="CY373" s="96"/>
      <c r="CZ373" s="96"/>
    </row>
    <row r="374" spans="15:104">
      <c r="O374" s="102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6"/>
      <c r="AV374" s="96"/>
      <c r="AW374" s="96"/>
      <c r="AX374" s="96"/>
      <c r="AY374" s="96"/>
      <c r="AZ374" s="96"/>
      <c r="BA374" s="96"/>
      <c r="BB374" s="96"/>
      <c r="BC374" s="96"/>
      <c r="BD374" s="96"/>
      <c r="BE374" s="96"/>
      <c r="BF374" s="96"/>
      <c r="BG374" s="96"/>
      <c r="BH374" s="96"/>
      <c r="BI374" s="96"/>
      <c r="BJ374" s="96"/>
      <c r="BK374" s="96"/>
      <c r="BL374" s="96"/>
      <c r="BM374" s="96"/>
      <c r="BN374" s="96"/>
      <c r="BO374" s="96"/>
      <c r="BP374" s="96"/>
      <c r="BQ374" s="96"/>
      <c r="BR374" s="96"/>
      <c r="BS374" s="96"/>
      <c r="BT374" s="96"/>
      <c r="BU374" s="96"/>
      <c r="BV374" s="96"/>
      <c r="BW374" s="96"/>
      <c r="BX374" s="96"/>
      <c r="BY374" s="96"/>
      <c r="BZ374" s="96"/>
      <c r="CA374" s="96"/>
      <c r="CB374" s="96"/>
      <c r="CC374" s="96"/>
      <c r="CD374" s="96"/>
      <c r="CE374" s="96"/>
      <c r="CF374" s="96"/>
      <c r="CG374" s="96"/>
      <c r="CH374" s="96"/>
      <c r="CI374" s="96"/>
      <c r="CJ374" s="96"/>
      <c r="CK374" s="96"/>
      <c r="CL374" s="96"/>
      <c r="CM374" s="96"/>
      <c r="CN374" s="96"/>
      <c r="CO374" s="96"/>
      <c r="CP374" s="96"/>
      <c r="CQ374" s="96"/>
      <c r="CR374" s="96"/>
      <c r="CS374" s="96"/>
      <c r="CT374" s="96"/>
      <c r="CU374" s="96"/>
      <c r="CV374" s="96"/>
      <c r="CW374" s="96"/>
      <c r="CX374" s="96"/>
      <c r="CY374" s="96"/>
      <c r="CZ374" s="96"/>
    </row>
    <row r="375" spans="15:104">
      <c r="O375" s="102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6"/>
      <c r="AU375" s="96"/>
      <c r="AV375" s="96"/>
      <c r="AW375" s="96"/>
      <c r="AX375" s="96"/>
      <c r="AY375" s="96"/>
      <c r="AZ375" s="96"/>
      <c r="BA375" s="96"/>
      <c r="BB375" s="96"/>
      <c r="BC375" s="96"/>
      <c r="BD375" s="96"/>
      <c r="BE375" s="96"/>
      <c r="BF375" s="96"/>
      <c r="BG375" s="96"/>
      <c r="BH375" s="96"/>
      <c r="BI375" s="96"/>
      <c r="BJ375" s="96"/>
      <c r="BK375" s="96"/>
      <c r="BL375" s="96"/>
      <c r="BM375" s="96"/>
      <c r="BN375" s="96"/>
      <c r="BO375" s="96"/>
      <c r="BP375" s="96"/>
      <c r="BQ375" s="96"/>
      <c r="BR375" s="96"/>
      <c r="BS375" s="96"/>
      <c r="BT375" s="96"/>
      <c r="BU375" s="96"/>
      <c r="BV375" s="96"/>
      <c r="BW375" s="96"/>
      <c r="BX375" s="96"/>
      <c r="BY375" s="96"/>
      <c r="BZ375" s="96"/>
      <c r="CA375" s="96"/>
      <c r="CB375" s="96"/>
      <c r="CC375" s="96"/>
      <c r="CD375" s="96"/>
      <c r="CE375" s="96"/>
      <c r="CF375" s="96"/>
      <c r="CG375" s="96"/>
      <c r="CH375" s="96"/>
      <c r="CI375" s="96"/>
      <c r="CJ375" s="96"/>
      <c r="CK375" s="96"/>
      <c r="CL375" s="96"/>
      <c r="CM375" s="96"/>
      <c r="CN375" s="96"/>
      <c r="CO375" s="96"/>
      <c r="CP375" s="96"/>
      <c r="CQ375" s="96"/>
      <c r="CR375" s="96"/>
      <c r="CS375" s="96"/>
      <c r="CT375" s="96"/>
      <c r="CU375" s="96"/>
      <c r="CV375" s="96"/>
      <c r="CW375" s="96"/>
      <c r="CX375" s="96"/>
      <c r="CY375" s="96"/>
      <c r="CZ375" s="96"/>
    </row>
    <row r="376" spans="15:104">
      <c r="O376" s="102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6"/>
      <c r="AK376" s="96"/>
      <c r="AL376" s="96"/>
      <c r="AM376" s="96"/>
      <c r="AN376" s="96"/>
      <c r="AO376" s="96"/>
      <c r="AP376" s="96"/>
      <c r="AQ376" s="96"/>
      <c r="AR376" s="96"/>
      <c r="AS376" s="96"/>
      <c r="AT376" s="96"/>
      <c r="AU376" s="96"/>
      <c r="AV376" s="96"/>
      <c r="AW376" s="96"/>
      <c r="AX376" s="96"/>
      <c r="AY376" s="96"/>
      <c r="AZ376" s="96"/>
      <c r="BA376" s="96"/>
      <c r="BB376" s="96"/>
      <c r="BC376" s="96"/>
      <c r="BD376" s="96"/>
      <c r="BE376" s="96"/>
      <c r="BF376" s="96"/>
      <c r="BG376" s="96"/>
      <c r="BH376" s="96"/>
      <c r="BI376" s="96"/>
      <c r="BJ376" s="96"/>
      <c r="BK376" s="96"/>
      <c r="BL376" s="96"/>
      <c r="BM376" s="96"/>
      <c r="BN376" s="96"/>
      <c r="BO376" s="96"/>
      <c r="BP376" s="96"/>
      <c r="BQ376" s="96"/>
      <c r="BR376" s="96"/>
      <c r="BS376" s="96"/>
      <c r="BT376" s="96"/>
      <c r="BU376" s="96"/>
      <c r="BV376" s="96"/>
      <c r="BW376" s="96"/>
      <c r="BX376" s="96"/>
      <c r="BY376" s="96"/>
      <c r="BZ376" s="96"/>
      <c r="CA376" s="96"/>
      <c r="CB376" s="96"/>
      <c r="CC376" s="96"/>
      <c r="CD376" s="96"/>
      <c r="CE376" s="96"/>
      <c r="CF376" s="96"/>
      <c r="CG376" s="96"/>
      <c r="CH376" s="96"/>
      <c r="CI376" s="96"/>
      <c r="CJ376" s="96"/>
      <c r="CK376" s="96"/>
      <c r="CL376" s="96"/>
      <c r="CM376" s="96"/>
      <c r="CN376" s="96"/>
      <c r="CO376" s="96"/>
      <c r="CP376" s="96"/>
      <c r="CQ376" s="96"/>
      <c r="CR376" s="96"/>
      <c r="CS376" s="96"/>
      <c r="CT376" s="96"/>
      <c r="CU376" s="96"/>
      <c r="CV376" s="96"/>
      <c r="CW376" s="96"/>
      <c r="CX376" s="96"/>
      <c r="CY376" s="96"/>
      <c r="CZ376" s="96"/>
    </row>
    <row r="377" spans="15:104">
      <c r="O377" s="102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6"/>
      <c r="AV377" s="96"/>
      <c r="AW377" s="96"/>
      <c r="AX377" s="96"/>
      <c r="AY377" s="96"/>
      <c r="AZ377" s="96"/>
      <c r="BA377" s="96"/>
      <c r="BB377" s="96"/>
      <c r="BC377" s="96"/>
      <c r="BD377" s="96"/>
      <c r="BE377" s="96"/>
      <c r="BF377" s="96"/>
      <c r="BG377" s="96"/>
      <c r="BH377" s="96"/>
      <c r="BI377" s="96"/>
      <c r="BJ377" s="96"/>
      <c r="BK377" s="96"/>
      <c r="BL377" s="96"/>
      <c r="BM377" s="96"/>
      <c r="BN377" s="96"/>
      <c r="BO377" s="96"/>
      <c r="BP377" s="96"/>
      <c r="BQ377" s="96"/>
      <c r="BR377" s="96"/>
      <c r="BS377" s="96"/>
      <c r="BT377" s="96"/>
      <c r="BU377" s="96"/>
      <c r="BV377" s="96"/>
      <c r="BW377" s="96"/>
      <c r="BX377" s="96"/>
      <c r="BY377" s="96"/>
      <c r="BZ377" s="96"/>
      <c r="CA377" s="96"/>
      <c r="CB377" s="96"/>
      <c r="CC377" s="96"/>
      <c r="CD377" s="96"/>
      <c r="CE377" s="96"/>
      <c r="CF377" s="96"/>
      <c r="CG377" s="96"/>
      <c r="CH377" s="96"/>
      <c r="CI377" s="96"/>
      <c r="CJ377" s="96"/>
      <c r="CK377" s="96"/>
      <c r="CL377" s="96"/>
      <c r="CM377" s="96"/>
      <c r="CN377" s="96"/>
      <c r="CO377" s="96"/>
      <c r="CP377" s="96"/>
      <c r="CQ377" s="96"/>
      <c r="CR377" s="96"/>
      <c r="CS377" s="96"/>
      <c r="CT377" s="96"/>
      <c r="CU377" s="96"/>
      <c r="CV377" s="96"/>
      <c r="CW377" s="96"/>
      <c r="CX377" s="96"/>
      <c r="CY377" s="96"/>
      <c r="CZ377" s="96"/>
    </row>
    <row r="378" spans="15:104">
      <c r="O378" s="102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6"/>
      <c r="AV378" s="96"/>
      <c r="AW378" s="96"/>
      <c r="AX378" s="96"/>
      <c r="AY378" s="96"/>
      <c r="AZ378" s="96"/>
      <c r="BA378" s="96"/>
      <c r="BB378" s="96"/>
      <c r="BC378" s="96"/>
      <c r="BD378" s="96"/>
      <c r="BE378" s="96"/>
      <c r="BF378" s="96"/>
      <c r="BG378" s="96"/>
      <c r="BH378" s="96"/>
      <c r="BI378" s="96"/>
      <c r="BJ378" s="96"/>
      <c r="BK378" s="96"/>
      <c r="BL378" s="96"/>
      <c r="BM378" s="96"/>
      <c r="BN378" s="96"/>
      <c r="BO378" s="96"/>
      <c r="BP378" s="96"/>
      <c r="BQ378" s="96"/>
      <c r="BR378" s="96"/>
      <c r="BS378" s="96"/>
      <c r="BT378" s="96"/>
      <c r="BU378" s="96"/>
      <c r="BV378" s="96"/>
      <c r="BW378" s="96"/>
      <c r="BX378" s="96"/>
      <c r="BY378" s="96"/>
      <c r="BZ378" s="96"/>
      <c r="CA378" s="96"/>
      <c r="CB378" s="96"/>
      <c r="CC378" s="96"/>
      <c r="CD378" s="96"/>
      <c r="CE378" s="96"/>
      <c r="CF378" s="96"/>
      <c r="CG378" s="96"/>
      <c r="CH378" s="96"/>
      <c r="CI378" s="96"/>
      <c r="CJ378" s="96"/>
      <c r="CK378" s="96"/>
      <c r="CL378" s="96"/>
      <c r="CM378" s="96"/>
      <c r="CN378" s="96"/>
      <c r="CO378" s="96"/>
      <c r="CP378" s="96"/>
      <c r="CQ378" s="96"/>
      <c r="CR378" s="96"/>
      <c r="CS378" s="96"/>
      <c r="CT378" s="96"/>
      <c r="CU378" s="96"/>
      <c r="CV378" s="96"/>
      <c r="CW378" s="96"/>
      <c r="CX378" s="96"/>
      <c r="CY378" s="96"/>
      <c r="CZ378" s="96"/>
    </row>
    <row r="379" spans="15:104">
      <c r="O379" s="102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6"/>
      <c r="AV379" s="96"/>
      <c r="AW379" s="96"/>
      <c r="AX379" s="96"/>
      <c r="AY379" s="96"/>
      <c r="AZ379" s="96"/>
      <c r="BA379" s="96"/>
      <c r="BB379" s="96"/>
      <c r="BC379" s="96"/>
      <c r="BD379" s="96"/>
      <c r="BE379" s="96"/>
      <c r="BF379" s="96"/>
      <c r="BG379" s="96"/>
      <c r="BH379" s="96"/>
      <c r="BI379" s="96"/>
      <c r="BJ379" s="96"/>
      <c r="BK379" s="96"/>
      <c r="BL379" s="96"/>
      <c r="BM379" s="96"/>
      <c r="BN379" s="96"/>
      <c r="BO379" s="96"/>
      <c r="BP379" s="96"/>
      <c r="BQ379" s="96"/>
      <c r="BR379" s="96"/>
      <c r="BS379" s="96"/>
      <c r="BT379" s="96"/>
      <c r="BU379" s="96"/>
      <c r="BV379" s="96"/>
      <c r="BW379" s="96"/>
      <c r="BX379" s="96"/>
      <c r="BY379" s="96"/>
      <c r="BZ379" s="96"/>
      <c r="CA379" s="96"/>
      <c r="CB379" s="96"/>
      <c r="CC379" s="96"/>
      <c r="CD379" s="96"/>
      <c r="CE379" s="96"/>
      <c r="CF379" s="96"/>
      <c r="CG379" s="96"/>
      <c r="CH379" s="96"/>
      <c r="CI379" s="96"/>
      <c r="CJ379" s="96"/>
      <c r="CK379" s="96"/>
      <c r="CL379" s="96"/>
      <c r="CM379" s="96"/>
      <c r="CN379" s="96"/>
      <c r="CO379" s="96"/>
      <c r="CP379" s="96"/>
      <c r="CQ379" s="96"/>
      <c r="CR379" s="96"/>
      <c r="CS379" s="96"/>
      <c r="CT379" s="96"/>
      <c r="CU379" s="96"/>
      <c r="CV379" s="96"/>
      <c r="CW379" s="96"/>
      <c r="CX379" s="96"/>
      <c r="CY379" s="96"/>
      <c r="CZ379" s="96"/>
    </row>
    <row r="380" spans="15:104">
      <c r="O380" s="102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6"/>
      <c r="AV380" s="96"/>
      <c r="AW380" s="96"/>
      <c r="AX380" s="96"/>
      <c r="AY380" s="96"/>
      <c r="AZ380" s="96"/>
      <c r="BA380" s="96"/>
      <c r="BB380" s="96"/>
      <c r="BC380" s="96"/>
      <c r="BD380" s="96"/>
      <c r="BE380" s="96"/>
      <c r="BF380" s="96"/>
      <c r="BG380" s="96"/>
      <c r="BH380" s="96"/>
      <c r="BI380" s="96"/>
      <c r="BJ380" s="96"/>
      <c r="BK380" s="96"/>
      <c r="BL380" s="96"/>
      <c r="BM380" s="96"/>
      <c r="BN380" s="96"/>
      <c r="BO380" s="96"/>
      <c r="BP380" s="96"/>
      <c r="BQ380" s="96"/>
      <c r="BR380" s="96"/>
      <c r="BS380" s="96"/>
      <c r="BT380" s="96"/>
      <c r="BU380" s="96"/>
      <c r="BV380" s="96"/>
      <c r="BW380" s="96"/>
      <c r="BX380" s="96"/>
      <c r="BY380" s="96"/>
      <c r="BZ380" s="96"/>
      <c r="CA380" s="96"/>
      <c r="CB380" s="96"/>
      <c r="CC380" s="96"/>
      <c r="CD380" s="96"/>
      <c r="CE380" s="96"/>
      <c r="CF380" s="96"/>
      <c r="CG380" s="96"/>
      <c r="CH380" s="96"/>
      <c r="CI380" s="96"/>
      <c r="CJ380" s="96"/>
      <c r="CK380" s="96"/>
      <c r="CL380" s="96"/>
      <c r="CM380" s="96"/>
      <c r="CN380" s="96"/>
      <c r="CO380" s="96"/>
      <c r="CP380" s="96"/>
      <c r="CQ380" s="96"/>
      <c r="CR380" s="96"/>
      <c r="CS380" s="96"/>
      <c r="CT380" s="96"/>
      <c r="CU380" s="96"/>
      <c r="CV380" s="96"/>
      <c r="CW380" s="96"/>
      <c r="CX380" s="96"/>
      <c r="CY380" s="96"/>
      <c r="CZ380" s="96"/>
    </row>
    <row r="381" spans="15:104">
      <c r="O381" s="102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6"/>
      <c r="AV381" s="96"/>
      <c r="AW381" s="96"/>
      <c r="AX381" s="96"/>
      <c r="AY381" s="96"/>
      <c r="AZ381" s="96"/>
      <c r="BA381" s="96"/>
      <c r="BB381" s="96"/>
      <c r="BC381" s="96"/>
      <c r="BD381" s="96"/>
      <c r="BE381" s="96"/>
      <c r="BF381" s="96"/>
      <c r="BG381" s="96"/>
      <c r="BH381" s="96"/>
      <c r="BI381" s="96"/>
      <c r="BJ381" s="96"/>
      <c r="BK381" s="96"/>
      <c r="BL381" s="96"/>
      <c r="BM381" s="96"/>
      <c r="BN381" s="96"/>
      <c r="BO381" s="96"/>
      <c r="BP381" s="96"/>
      <c r="BQ381" s="96"/>
      <c r="BR381" s="96"/>
      <c r="BS381" s="96"/>
      <c r="BT381" s="96"/>
      <c r="BU381" s="96"/>
      <c r="BV381" s="96"/>
      <c r="BW381" s="96"/>
      <c r="BX381" s="96"/>
      <c r="BY381" s="96"/>
      <c r="BZ381" s="96"/>
      <c r="CA381" s="96"/>
      <c r="CB381" s="96"/>
      <c r="CC381" s="96"/>
      <c r="CD381" s="96"/>
      <c r="CE381" s="96"/>
      <c r="CF381" s="96"/>
      <c r="CG381" s="96"/>
      <c r="CH381" s="96"/>
      <c r="CI381" s="96"/>
      <c r="CJ381" s="96"/>
      <c r="CK381" s="96"/>
      <c r="CL381" s="96"/>
      <c r="CM381" s="96"/>
      <c r="CN381" s="96"/>
      <c r="CO381" s="96"/>
      <c r="CP381" s="96"/>
      <c r="CQ381" s="96"/>
      <c r="CR381" s="96"/>
      <c r="CS381" s="96"/>
      <c r="CT381" s="96"/>
      <c r="CU381" s="96"/>
      <c r="CV381" s="96"/>
      <c r="CW381" s="96"/>
      <c r="CX381" s="96"/>
      <c r="CY381" s="96"/>
      <c r="CZ381" s="96"/>
    </row>
    <row r="382" spans="15:104">
      <c r="O382" s="102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6"/>
      <c r="BS382" s="96"/>
      <c r="BT382" s="96"/>
      <c r="BU382" s="96"/>
      <c r="BV382" s="96"/>
      <c r="BW382" s="96"/>
      <c r="BX382" s="96"/>
      <c r="BY382" s="96"/>
      <c r="BZ382" s="96"/>
      <c r="CA382" s="96"/>
      <c r="CB382" s="96"/>
      <c r="CC382" s="96"/>
      <c r="CD382" s="96"/>
      <c r="CE382" s="96"/>
      <c r="CF382" s="96"/>
      <c r="CG382" s="96"/>
      <c r="CH382" s="96"/>
      <c r="CI382" s="96"/>
      <c r="CJ382" s="96"/>
      <c r="CK382" s="96"/>
      <c r="CL382" s="96"/>
      <c r="CM382" s="96"/>
      <c r="CN382" s="96"/>
      <c r="CO382" s="96"/>
      <c r="CP382" s="96"/>
      <c r="CQ382" s="96"/>
      <c r="CR382" s="96"/>
      <c r="CS382" s="96"/>
      <c r="CT382" s="96"/>
      <c r="CU382" s="96"/>
      <c r="CV382" s="96"/>
      <c r="CW382" s="96"/>
      <c r="CX382" s="96"/>
      <c r="CY382" s="96"/>
      <c r="CZ382" s="96"/>
    </row>
    <row r="383" spans="15:104">
      <c r="O383" s="102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/>
      <c r="CO383" s="96"/>
      <c r="CP383" s="96"/>
      <c r="CQ383" s="96"/>
      <c r="CR383" s="96"/>
      <c r="CS383" s="96"/>
      <c r="CT383" s="96"/>
      <c r="CU383" s="96"/>
      <c r="CV383" s="96"/>
      <c r="CW383" s="96"/>
      <c r="CX383" s="96"/>
      <c r="CY383" s="96"/>
      <c r="CZ383" s="96"/>
    </row>
    <row r="384" spans="15:104">
      <c r="O384" s="102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/>
      <c r="CO384" s="96"/>
      <c r="CP384" s="96"/>
      <c r="CQ384" s="96"/>
      <c r="CR384" s="96"/>
      <c r="CS384" s="96"/>
      <c r="CT384" s="96"/>
      <c r="CU384" s="96"/>
      <c r="CV384" s="96"/>
      <c r="CW384" s="96"/>
      <c r="CX384" s="96"/>
      <c r="CY384" s="96"/>
      <c r="CZ384" s="96"/>
    </row>
    <row r="385" spans="15:104">
      <c r="O385" s="102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/>
      <c r="CO385" s="96"/>
      <c r="CP385" s="96"/>
      <c r="CQ385" s="96"/>
      <c r="CR385" s="96"/>
      <c r="CS385" s="96"/>
      <c r="CT385" s="96"/>
      <c r="CU385" s="96"/>
      <c r="CV385" s="96"/>
      <c r="CW385" s="96"/>
      <c r="CX385" s="96"/>
      <c r="CY385" s="96"/>
      <c r="CZ385" s="96"/>
    </row>
    <row r="386" spans="15:104">
      <c r="O386" s="102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/>
      <c r="CO386" s="96"/>
      <c r="CP386" s="96"/>
      <c r="CQ386" s="96"/>
      <c r="CR386" s="96"/>
      <c r="CS386" s="96"/>
      <c r="CT386" s="96"/>
      <c r="CU386" s="96"/>
      <c r="CV386" s="96"/>
      <c r="CW386" s="96"/>
      <c r="CX386" s="96"/>
      <c r="CY386" s="96"/>
      <c r="CZ386" s="96"/>
    </row>
    <row r="387" spans="15:104">
      <c r="O387" s="102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/>
      <c r="CO387" s="96"/>
      <c r="CP387" s="96"/>
      <c r="CQ387" s="96"/>
      <c r="CR387" s="96"/>
      <c r="CS387" s="96"/>
      <c r="CT387" s="96"/>
      <c r="CU387" s="96"/>
      <c r="CV387" s="96"/>
      <c r="CW387" s="96"/>
      <c r="CX387" s="96"/>
      <c r="CY387" s="96"/>
      <c r="CZ387" s="96"/>
    </row>
    <row r="388" spans="15:104">
      <c r="O388" s="102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/>
      <c r="CO388" s="96"/>
      <c r="CP388" s="96"/>
      <c r="CQ388" s="96"/>
      <c r="CR388" s="96"/>
      <c r="CS388" s="96"/>
      <c r="CT388" s="96"/>
      <c r="CU388" s="96"/>
      <c r="CV388" s="96"/>
      <c r="CW388" s="96"/>
      <c r="CX388" s="96"/>
      <c r="CY388" s="96"/>
      <c r="CZ388" s="96"/>
    </row>
    <row r="389" spans="15:104">
      <c r="O389" s="102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6"/>
      <c r="AU389" s="96"/>
      <c r="AV389" s="96"/>
      <c r="AW389" s="96"/>
      <c r="AX389" s="96"/>
      <c r="AY389" s="96"/>
      <c r="AZ389" s="96"/>
      <c r="BA389" s="96"/>
      <c r="BB389" s="96"/>
      <c r="BC389" s="96"/>
      <c r="BD389" s="96"/>
      <c r="BE389" s="96"/>
      <c r="BF389" s="96"/>
      <c r="BG389" s="96"/>
      <c r="BH389" s="96"/>
      <c r="BI389" s="96"/>
      <c r="BJ389" s="96"/>
      <c r="BK389" s="96"/>
      <c r="BL389" s="96"/>
      <c r="BM389" s="96"/>
      <c r="BN389" s="96"/>
      <c r="BO389" s="96"/>
      <c r="BP389" s="96"/>
      <c r="BQ389" s="96"/>
      <c r="BR389" s="96"/>
      <c r="BS389" s="96"/>
      <c r="BT389" s="96"/>
      <c r="BU389" s="96"/>
      <c r="BV389" s="96"/>
      <c r="BW389" s="96"/>
      <c r="BX389" s="96"/>
      <c r="BY389" s="96"/>
      <c r="BZ389" s="96"/>
      <c r="CA389" s="96"/>
      <c r="CB389" s="96"/>
      <c r="CC389" s="96"/>
      <c r="CD389" s="96"/>
      <c r="CE389" s="96"/>
      <c r="CF389" s="96"/>
      <c r="CG389" s="96"/>
      <c r="CH389" s="96"/>
      <c r="CI389" s="96"/>
      <c r="CJ389" s="96"/>
      <c r="CK389" s="96"/>
      <c r="CL389" s="96"/>
      <c r="CM389" s="96"/>
      <c r="CN389" s="96"/>
      <c r="CO389" s="96"/>
      <c r="CP389" s="96"/>
      <c r="CQ389" s="96"/>
      <c r="CR389" s="96"/>
      <c r="CS389" s="96"/>
      <c r="CT389" s="96"/>
      <c r="CU389" s="96"/>
      <c r="CV389" s="96"/>
      <c r="CW389" s="96"/>
      <c r="CX389" s="96"/>
      <c r="CY389" s="96"/>
      <c r="CZ389" s="96"/>
    </row>
    <row r="390" spans="15:104">
      <c r="O390" s="102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96"/>
      <c r="AV390" s="96"/>
      <c r="AW390" s="96"/>
      <c r="AX390" s="96"/>
      <c r="AY390" s="96"/>
      <c r="AZ390" s="96"/>
      <c r="BA390" s="96"/>
      <c r="BB390" s="96"/>
      <c r="BC390" s="96"/>
      <c r="BD390" s="96"/>
      <c r="BE390" s="96"/>
      <c r="BF390" s="96"/>
      <c r="BG390" s="96"/>
      <c r="BH390" s="96"/>
      <c r="BI390" s="96"/>
      <c r="BJ390" s="96"/>
      <c r="BK390" s="96"/>
      <c r="BL390" s="96"/>
      <c r="BM390" s="96"/>
      <c r="BN390" s="96"/>
      <c r="BO390" s="96"/>
      <c r="BP390" s="96"/>
      <c r="BQ390" s="96"/>
      <c r="BR390" s="96"/>
      <c r="BS390" s="96"/>
      <c r="BT390" s="96"/>
      <c r="BU390" s="96"/>
      <c r="BV390" s="96"/>
      <c r="BW390" s="96"/>
      <c r="BX390" s="96"/>
      <c r="BY390" s="96"/>
      <c r="BZ390" s="96"/>
      <c r="CA390" s="96"/>
      <c r="CB390" s="96"/>
      <c r="CC390" s="96"/>
      <c r="CD390" s="96"/>
      <c r="CE390" s="96"/>
      <c r="CF390" s="96"/>
      <c r="CG390" s="96"/>
      <c r="CH390" s="96"/>
      <c r="CI390" s="96"/>
      <c r="CJ390" s="96"/>
      <c r="CK390" s="96"/>
      <c r="CL390" s="96"/>
      <c r="CM390" s="96"/>
      <c r="CN390" s="96"/>
      <c r="CO390" s="96"/>
      <c r="CP390" s="96"/>
      <c r="CQ390" s="96"/>
      <c r="CR390" s="96"/>
      <c r="CS390" s="96"/>
      <c r="CT390" s="96"/>
      <c r="CU390" s="96"/>
      <c r="CV390" s="96"/>
      <c r="CW390" s="96"/>
      <c r="CX390" s="96"/>
      <c r="CY390" s="96"/>
      <c r="CZ390" s="96"/>
    </row>
    <row r="391" spans="15:104">
      <c r="O391" s="102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6"/>
      <c r="AK391" s="96"/>
      <c r="AL391" s="96"/>
      <c r="AM391" s="96"/>
      <c r="AN391" s="96"/>
      <c r="AO391" s="96"/>
      <c r="AP391" s="96"/>
      <c r="AQ391" s="96"/>
      <c r="AR391" s="96"/>
      <c r="AS391" s="96"/>
      <c r="AT391" s="96"/>
      <c r="AU391" s="96"/>
      <c r="AV391" s="96"/>
      <c r="AW391" s="96"/>
      <c r="AX391" s="96"/>
      <c r="AY391" s="96"/>
      <c r="AZ391" s="96"/>
      <c r="BA391" s="96"/>
      <c r="BB391" s="96"/>
      <c r="BC391" s="96"/>
      <c r="BD391" s="96"/>
      <c r="BE391" s="96"/>
      <c r="BF391" s="96"/>
      <c r="BG391" s="96"/>
      <c r="BH391" s="96"/>
      <c r="BI391" s="96"/>
      <c r="BJ391" s="96"/>
      <c r="BK391" s="96"/>
      <c r="BL391" s="96"/>
      <c r="BM391" s="96"/>
      <c r="BN391" s="96"/>
      <c r="BO391" s="96"/>
      <c r="BP391" s="96"/>
      <c r="BQ391" s="96"/>
      <c r="BR391" s="96"/>
      <c r="BS391" s="96"/>
      <c r="BT391" s="96"/>
      <c r="BU391" s="96"/>
      <c r="BV391" s="96"/>
      <c r="BW391" s="96"/>
      <c r="BX391" s="96"/>
      <c r="BY391" s="96"/>
      <c r="BZ391" s="96"/>
      <c r="CA391" s="96"/>
      <c r="CB391" s="96"/>
      <c r="CC391" s="96"/>
      <c r="CD391" s="96"/>
      <c r="CE391" s="96"/>
      <c r="CF391" s="96"/>
      <c r="CG391" s="96"/>
      <c r="CH391" s="96"/>
      <c r="CI391" s="96"/>
      <c r="CJ391" s="96"/>
      <c r="CK391" s="96"/>
      <c r="CL391" s="96"/>
      <c r="CM391" s="96"/>
      <c r="CN391" s="96"/>
      <c r="CO391" s="96"/>
      <c r="CP391" s="96"/>
      <c r="CQ391" s="96"/>
      <c r="CR391" s="96"/>
      <c r="CS391" s="96"/>
      <c r="CT391" s="96"/>
      <c r="CU391" s="96"/>
      <c r="CV391" s="96"/>
      <c r="CW391" s="96"/>
      <c r="CX391" s="96"/>
      <c r="CY391" s="96"/>
      <c r="CZ391" s="96"/>
    </row>
    <row r="392" spans="15:104">
      <c r="O392" s="102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6"/>
      <c r="AV392" s="96"/>
      <c r="AW392" s="96"/>
      <c r="AX392" s="96"/>
      <c r="AY392" s="96"/>
      <c r="AZ392" s="96"/>
      <c r="BA392" s="96"/>
      <c r="BB392" s="96"/>
      <c r="BC392" s="96"/>
      <c r="BD392" s="96"/>
      <c r="BE392" s="96"/>
      <c r="BF392" s="96"/>
      <c r="BG392" s="96"/>
      <c r="BH392" s="96"/>
      <c r="BI392" s="96"/>
      <c r="BJ392" s="96"/>
      <c r="BK392" s="96"/>
      <c r="BL392" s="96"/>
      <c r="BM392" s="96"/>
      <c r="BN392" s="96"/>
      <c r="BO392" s="96"/>
      <c r="BP392" s="96"/>
      <c r="BQ392" s="96"/>
      <c r="BR392" s="96"/>
      <c r="BS392" s="96"/>
      <c r="BT392" s="96"/>
      <c r="BU392" s="96"/>
      <c r="BV392" s="96"/>
      <c r="BW392" s="96"/>
      <c r="BX392" s="96"/>
      <c r="BY392" s="96"/>
      <c r="BZ392" s="96"/>
      <c r="CA392" s="96"/>
      <c r="CB392" s="96"/>
      <c r="CC392" s="96"/>
      <c r="CD392" s="96"/>
      <c r="CE392" s="96"/>
      <c r="CF392" s="96"/>
      <c r="CG392" s="96"/>
      <c r="CH392" s="96"/>
      <c r="CI392" s="96"/>
      <c r="CJ392" s="96"/>
      <c r="CK392" s="96"/>
      <c r="CL392" s="96"/>
      <c r="CM392" s="96"/>
      <c r="CN392" s="96"/>
      <c r="CO392" s="96"/>
      <c r="CP392" s="96"/>
      <c r="CQ392" s="96"/>
      <c r="CR392" s="96"/>
      <c r="CS392" s="96"/>
      <c r="CT392" s="96"/>
      <c r="CU392" s="96"/>
      <c r="CV392" s="96"/>
      <c r="CW392" s="96"/>
      <c r="CX392" s="96"/>
      <c r="CY392" s="96"/>
      <c r="CZ392" s="96"/>
    </row>
    <row r="393" spans="15:104">
      <c r="O393" s="102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  <c r="AU393" s="96"/>
      <c r="AV393" s="96"/>
      <c r="AW393" s="96"/>
      <c r="AX393" s="96"/>
      <c r="AY393" s="96"/>
      <c r="AZ393" s="96"/>
      <c r="BA393" s="96"/>
      <c r="BB393" s="96"/>
      <c r="BC393" s="96"/>
      <c r="BD393" s="96"/>
      <c r="BE393" s="96"/>
      <c r="BF393" s="96"/>
      <c r="BG393" s="96"/>
      <c r="BH393" s="96"/>
      <c r="BI393" s="96"/>
      <c r="BJ393" s="96"/>
      <c r="BK393" s="96"/>
      <c r="BL393" s="96"/>
      <c r="BM393" s="96"/>
      <c r="BN393" s="96"/>
      <c r="BO393" s="96"/>
      <c r="BP393" s="96"/>
      <c r="BQ393" s="96"/>
      <c r="BR393" s="96"/>
      <c r="BS393" s="96"/>
      <c r="BT393" s="96"/>
      <c r="BU393" s="96"/>
      <c r="BV393" s="96"/>
      <c r="BW393" s="96"/>
      <c r="BX393" s="96"/>
      <c r="BY393" s="96"/>
      <c r="BZ393" s="96"/>
      <c r="CA393" s="96"/>
      <c r="CB393" s="96"/>
      <c r="CC393" s="96"/>
      <c r="CD393" s="96"/>
      <c r="CE393" s="96"/>
      <c r="CF393" s="96"/>
      <c r="CG393" s="96"/>
      <c r="CH393" s="96"/>
      <c r="CI393" s="96"/>
      <c r="CJ393" s="96"/>
      <c r="CK393" s="96"/>
      <c r="CL393" s="96"/>
      <c r="CM393" s="96"/>
      <c r="CN393" s="96"/>
      <c r="CO393" s="96"/>
      <c r="CP393" s="96"/>
      <c r="CQ393" s="96"/>
      <c r="CR393" s="96"/>
      <c r="CS393" s="96"/>
      <c r="CT393" s="96"/>
      <c r="CU393" s="96"/>
      <c r="CV393" s="96"/>
      <c r="CW393" s="96"/>
      <c r="CX393" s="96"/>
      <c r="CY393" s="96"/>
      <c r="CZ393" s="96"/>
    </row>
    <row r="394" spans="15:104">
      <c r="O394" s="102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6"/>
      <c r="AK394" s="96"/>
      <c r="AL394" s="96"/>
      <c r="AM394" s="96"/>
      <c r="AN394" s="96"/>
      <c r="AO394" s="96"/>
      <c r="AP394" s="96"/>
      <c r="AQ394" s="96"/>
      <c r="AR394" s="96"/>
      <c r="AS394" s="96"/>
      <c r="AT394" s="96"/>
      <c r="AU394" s="96"/>
      <c r="AV394" s="96"/>
      <c r="AW394" s="96"/>
      <c r="AX394" s="96"/>
      <c r="AY394" s="96"/>
      <c r="AZ394" s="96"/>
      <c r="BA394" s="96"/>
      <c r="BB394" s="96"/>
      <c r="BC394" s="96"/>
      <c r="BD394" s="96"/>
      <c r="BE394" s="96"/>
      <c r="BF394" s="96"/>
      <c r="BG394" s="96"/>
      <c r="BH394" s="96"/>
      <c r="BI394" s="96"/>
      <c r="BJ394" s="96"/>
      <c r="BK394" s="96"/>
      <c r="BL394" s="96"/>
      <c r="BM394" s="96"/>
      <c r="BN394" s="96"/>
      <c r="BO394" s="96"/>
      <c r="BP394" s="96"/>
      <c r="BQ394" s="96"/>
      <c r="BR394" s="96"/>
      <c r="BS394" s="96"/>
      <c r="BT394" s="96"/>
      <c r="BU394" s="96"/>
      <c r="BV394" s="96"/>
      <c r="BW394" s="96"/>
      <c r="BX394" s="96"/>
      <c r="BY394" s="96"/>
      <c r="BZ394" s="96"/>
      <c r="CA394" s="96"/>
      <c r="CB394" s="96"/>
      <c r="CC394" s="96"/>
      <c r="CD394" s="96"/>
      <c r="CE394" s="96"/>
      <c r="CF394" s="96"/>
      <c r="CG394" s="96"/>
      <c r="CH394" s="96"/>
      <c r="CI394" s="96"/>
      <c r="CJ394" s="96"/>
      <c r="CK394" s="96"/>
      <c r="CL394" s="96"/>
      <c r="CM394" s="96"/>
      <c r="CN394" s="96"/>
      <c r="CO394" s="96"/>
      <c r="CP394" s="96"/>
      <c r="CQ394" s="96"/>
      <c r="CR394" s="96"/>
      <c r="CS394" s="96"/>
      <c r="CT394" s="96"/>
      <c r="CU394" s="96"/>
      <c r="CV394" s="96"/>
      <c r="CW394" s="96"/>
      <c r="CX394" s="96"/>
      <c r="CY394" s="96"/>
      <c r="CZ394" s="96"/>
    </row>
    <row r="395" spans="15:104">
      <c r="O395" s="102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6"/>
      <c r="AK395" s="96"/>
      <c r="AL395" s="96"/>
      <c r="AM395" s="96"/>
      <c r="AN395" s="96"/>
      <c r="AO395" s="96"/>
      <c r="AP395" s="96"/>
      <c r="AQ395" s="96"/>
      <c r="AR395" s="96"/>
      <c r="AS395" s="96"/>
      <c r="AT395" s="96"/>
      <c r="AU395" s="96"/>
      <c r="AV395" s="96"/>
      <c r="AW395" s="96"/>
      <c r="AX395" s="96"/>
      <c r="AY395" s="96"/>
      <c r="AZ395" s="96"/>
      <c r="BA395" s="96"/>
      <c r="BB395" s="96"/>
      <c r="BC395" s="96"/>
      <c r="BD395" s="96"/>
      <c r="BE395" s="96"/>
      <c r="BF395" s="96"/>
      <c r="BG395" s="96"/>
      <c r="BH395" s="96"/>
      <c r="BI395" s="96"/>
      <c r="BJ395" s="96"/>
      <c r="BK395" s="96"/>
      <c r="BL395" s="96"/>
      <c r="BM395" s="96"/>
      <c r="BN395" s="96"/>
      <c r="BO395" s="96"/>
      <c r="BP395" s="96"/>
      <c r="BQ395" s="96"/>
      <c r="BR395" s="96"/>
      <c r="BS395" s="96"/>
      <c r="BT395" s="96"/>
      <c r="BU395" s="96"/>
      <c r="BV395" s="96"/>
      <c r="BW395" s="96"/>
      <c r="BX395" s="96"/>
      <c r="BY395" s="96"/>
      <c r="BZ395" s="96"/>
      <c r="CA395" s="96"/>
      <c r="CB395" s="96"/>
      <c r="CC395" s="96"/>
      <c r="CD395" s="96"/>
      <c r="CE395" s="96"/>
      <c r="CF395" s="96"/>
      <c r="CG395" s="96"/>
      <c r="CH395" s="96"/>
      <c r="CI395" s="96"/>
      <c r="CJ395" s="96"/>
      <c r="CK395" s="96"/>
      <c r="CL395" s="96"/>
      <c r="CM395" s="96"/>
      <c r="CN395" s="96"/>
      <c r="CO395" s="96"/>
      <c r="CP395" s="96"/>
      <c r="CQ395" s="96"/>
      <c r="CR395" s="96"/>
      <c r="CS395" s="96"/>
      <c r="CT395" s="96"/>
      <c r="CU395" s="96"/>
      <c r="CV395" s="96"/>
      <c r="CW395" s="96"/>
      <c r="CX395" s="96"/>
      <c r="CY395" s="96"/>
      <c r="CZ395" s="96"/>
    </row>
    <row r="396" spans="15:104">
      <c r="O396" s="102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6"/>
      <c r="AK396" s="96"/>
      <c r="AL396" s="96"/>
      <c r="AM396" s="96"/>
      <c r="AN396" s="96"/>
      <c r="AO396" s="96"/>
      <c r="AP396" s="96"/>
      <c r="AQ396" s="96"/>
      <c r="AR396" s="96"/>
      <c r="AS396" s="96"/>
      <c r="AT396" s="96"/>
      <c r="AU396" s="96"/>
      <c r="AV396" s="96"/>
      <c r="AW396" s="96"/>
      <c r="AX396" s="96"/>
      <c r="AY396" s="96"/>
      <c r="AZ396" s="96"/>
      <c r="BA396" s="96"/>
      <c r="BB396" s="96"/>
      <c r="BC396" s="96"/>
      <c r="BD396" s="96"/>
      <c r="BE396" s="96"/>
      <c r="BF396" s="96"/>
      <c r="BG396" s="96"/>
      <c r="BH396" s="96"/>
      <c r="BI396" s="96"/>
      <c r="BJ396" s="96"/>
      <c r="BK396" s="96"/>
      <c r="BL396" s="96"/>
      <c r="BM396" s="96"/>
      <c r="BN396" s="96"/>
      <c r="BO396" s="96"/>
      <c r="BP396" s="96"/>
      <c r="BQ396" s="96"/>
      <c r="BR396" s="96"/>
      <c r="BS396" s="96"/>
      <c r="BT396" s="96"/>
      <c r="BU396" s="96"/>
      <c r="BV396" s="96"/>
      <c r="BW396" s="96"/>
      <c r="BX396" s="96"/>
      <c r="BY396" s="96"/>
      <c r="BZ396" s="96"/>
      <c r="CA396" s="96"/>
      <c r="CB396" s="96"/>
      <c r="CC396" s="96"/>
      <c r="CD396" s="96"/>
      <c r="CE396" s="96"/>
      <c r="CF396" s="96"/>
      <c r="CG396" s="96"/>
      <c r="CH396" s="96"/>
      <c r="CI396" s="96"/>
      <c r="CJ396" s="96"/>
      <c r="CK396" s="96"/>
      <c r="CL396" s="96"/>
      <c r="CM396" s="96"/>
      <c r="CN396" s="96"/>
      <c r="CO396" s="96"/>
      <c r="CP396" s="96"/>
      <c r="CQ396" s="96"/>
      <c r="CR396" s="96"/>
      <c r="CS396" s="96"/>
      <c r="CT396" s="96"/>
      <c r="CU396" s="96"/>
      <c r="CV396" s="96"/>
      <c r="CW396" s="96"/>
      <c r="CX396" s="96"/>
      <c r="CY396" s="96"/>
      <c r="CZ396" s="96"/>
    </row>
    <row r="397" spans="15:104">
      <c r="O397" s="102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6"/>
      <c r="AK397" s="96"/>
      <c r="AL397" s="96"/>
      <c r="AM397" s="96"/>
      <c r="AN397" s="96"/>
      <c r="AO397" s="96"/>
      <c r="AP397" s="96"/>
      <c r="AQ397" s="96"/>
      <c r="AR397" s="96"/>
      <c r="AS397" s="96"/>
      <c r="AT397" s="96"/>
      <c r="AU397" s="96"/>
      <c r="AV397" s="96"/>
      <c r="AW397" s="96"/>
      <c r="AX397" s="96"/>
      <c r="AY397" s="96"/>
      <c r="AZ397" s="96"/>
      <c r="BA397" s="96"/>
      <c r="BB397" s="96"/>
      <c r="BC397" s="96"/>
      <c r="BD397" s="96"/>
      <c r="BE397" s="96"/>
      <c r="BF397" s="96"/>
      <c r="BG397" s="96"/>
      <c r="BH397" s="96"/>
      <c r="BI397" s="96"/>
      <c r="BJ397" s="96"/>
      <c r="BK397" s="96"/>
      <c r="BL397" s="96"/>
      <c r="BM397" s="96"/>
      <c r="BN397" s="96"/>
      <c r="BO397" s="96"/>
      <c r="BP397" s="96"/>
      <c r="BQ397" s="96"/>
      <c r="BR397" s="96"/>
      <c r="BS397" s="96"/>
      <c r="BT397" s="96"/>
      <c r="BU397" s="96"/>
      <c r="BV397" s="96"/>
      <c r="BW397" s="96"/>
      <c r="BX397" s="96"/>
      <c r="BY397" s="96"/>
      <c r="BZ397" s="96"/>
      <c r="CA397" s="96"/>
      <c r="CB397" s="96"/>
      <c r="CC397" s="96"/>
      <c r="CD397" s="96"/>
      <c r="CE397" s="96"/>
      <c r="CF397" s="96"/>
      <c r="CG397" s="96"/>
      <c r="CH397" s="96"/>
      <c r="CI397" s="96"/>
      <c r="CJ397" s="96"/>
      <c r="CK397" s="96"/>
      <c r="CL397" s="96"/>
      <c r="CM397" s="96"/>
      <c r="CN397" s="96"/>
      <c r="CO397" s="96"/>
      <c r="CP397" s="96"/>
      <c r="CQ397" s="96"/>
      <c r="CR397" s="96"/>
      <c r="CS397" s="96"/>
      <c r="CT397" s="96"/>
      <c r="CU397" s="96"/>
      <c r="CV397" s="96"/>
      <c r="CW397" s="96"/>
      <c r="CX397" s="96"/>
      <c r="CY397" s="96"/>
      <c r="CZ397" s="96"/>
    </row>
    <row r="398" spans="15:104">
      <c r="O398" s="102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6"/>
      <c r="AK398" s="96"/>
      <c r="AL398" s="96"/>
      <c r="AM398" s="96"/>
      <c r="AN398" s="96"/>
      <c r="AO398" s="96"/>
      <c r="AP398" s="96"/>
      <c r="AQ398" s="96"/>
      <c r="AR398" s="96"/>
      <c r="AS398" s="96"/>
      <c r="AT398" s="96"/>
      <c r="AU398" s="96"/>
      <c r="AV398" s="96"/>
      <c r="AW398" s="96"/>
      <c r="AX398" s="96"/>
      <c r="AY398" s="96"/>
      <c r="AZ398" s="96"/>
      <c r="BA398" s="96"/>
      <c r="BB398" s="96"/>
      <c r="BC398" s="96"/>
      <c r="BD398" s="96"/>
      <c r="BE398" s="96"/>
      <c r="BF398" s="96"/>
      <c r="BG398" s="96"/>
      <c r="BH398" s="96"/>
      <c r="BI398" s="96"/>
      <c r="BJ398" s="96"/>
      <c r="BK398" s="96"/>
      <c r="BL398" s="96"/>
      <c r="BM398" s="96"/>
      <c r="BN398" s="96"/>
      <c r="BO398" s="96"/>
      <c r="BP398" s="96"/>
      <c r="BQ398" s="96"/>
      <c r="BR398" s="96"/>
      <c r="BS398" s="96"/>
      <c r="BT398" s="96"/>
      <c r="BU398" s="96"/>
      <c r="BV398" s="96"/>
      <c r="BW398" s="96"/>
      <c r="BX398" s="96"/>
      <c r="BY398" s="96"/>
      <c r="BZ398" s="96"/>
      <c r="CA398" s="96"/>
      <c r="CB398" s="96"/>
      <c r="CC398" s="96"/>
      <c r="CD398" s="96"/>
      <c r="CE398" s="96"/>
      <c r="CF398" s="96"/>
      <c r="CG398" s="96"/>
      <c r="CH398" s="96"/>
      <c r="CI398" s="96"/>
      <c r="CJ398" s="96"/>
      <c r="CK398" s="96"/>
      <c r="CL398" s="96"/>
      <c r="CM398" s="96"/>
      <c r="CN398" s="96"/>
      <c r="CO398" s="96"/>
      <c r="CP398" s="96"/>
      <c r="CQ398" s="96"/>
      <c r="CR398" s="96"/>
      <c r="CS398" s="96"/>
      <c r="CT398" s="96"/>
      <c r="CU398" s="96"/>
      <c r="CV398" s="96"/>
      <c r="CW398" s="96"/>
      <c r="CX398" s="96"/>
      <c r="CY398" s="96"/>
      <c r="CZ398" s="96"/>
    </row>
    <row r="399" spans="15:104">
      <c r="O399" s="102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6"/>
      <c r="AK399" s="96"/>
      <c r="AL399" s="96"/>
      <c r="AM399" s="96"/>
      <c r="AN399" s="96"/>
      <c r="AO399" s="96"/>
      <c r="AP399" s="96"/>
      <c r="AQ399" s="96"/>
      <c r="AR399" s="96"/>
      <c r="AS399" s="96"/>
      <c r="AT399" s="96"/>
      <c r="AU399" s="96"/>
      <c r="AV399" s="96"/>
      <c r="AW399" s="96"/>
      <c r="AX399" s="96"/>
      <c r="AY399" s="96"/>
      <c r="AZ399" s="96"/>
      <c r="BA399" s="96"/>
      <c r="BB399" s="96"/>
      <c r="BC399" s="96"/>
      <c r="BD399" s="96"/>
      <c r="BE399" s="96"/>
      <c r="BF399" s="96"/>
      <c r="BG399" s="96"/>
      <c r="BH399" s="96"/>
      <c r="BI399" s="96"/>
      <c r="BJ399" s="96"/>
      <c r="BK399" s="96"/>
      <c r="BL399" s="96"/>
      <c r="BM399" s="96"/>
      <c r="BN399" s="96"/>
      <c r="BO399" s="96"/>
      <c r="BP399" s="96"/>
      <c r="BQ399" s="96"/>
      <c r="BR399" s="96"/>
      <c r="BS399" s="96"/>
      <c r="BT399" s="96"/>
      <c r="BU399" s="96"/>
      <c r="BV399" s="96"/>
      <c r="BW399" s="96"/>
      <c r="BX399" s="96"/>
      <c r="BY399" s="96"/>
      <c r="BZ399" s="96"/>
      <c r="CA399" s="96"/>
      <c r="CB399" s="96"/>
      <c r="CC399" s="96"/>
      <c r="CD399" s="96"/>
      <c r="CE399" s="96"/>
      <c r="CF399" s="96"/>
      <c r="CG399" s="96"/>
      <c r="CH399" s="96"/>
      <c r="CI399" s="96"/>
      <c r="CJ399" s="96"/>
      <c r="CK399" s="96"/>
      <c r="CL399" s="96"/>
      <c r="CM399" s="96"/>
      <c r="CN399" s="96"/>
      <c r="CO399" s="96"/>
      <c r="CP399" s="96"/>
      <c r="CQ399" s="96"/>
      <c r="CR399" s="96"/>
      <c r="CS399" s="96"/>
      <c r="CT399" s="96"/>
      <c r="CU399" s="96"/>
      <c r="CV399" s="96"/>
      <c r="CW399" s="96"/>
      <c r="CX399" s="96"/>
      <c r="CY399" s="96"/>
      <c r="CZ399" s="96"/>
    </row>
    <row r="400" spans="15:104">
      <c r="O400" s="102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6"/>
      <c r="AK400" s="96"/>
      <c r="AL400" s="96"/>
      <c r="AM400" s="96"/>
      <c r="AN400" s="96"/>
      <c r="AO400" s="96"/>
      <c r="AP400" s="96"/>
      <c r="AQ400" s="96"/>
      <c r="AR400" s="96"/>
      <c r="AS400" s="96"/>
      <c r="AT400" s="96"/>
      <c r="AU400" s="96"/>
      <c r="AV400" s="96"/>
      <c r="AW400" s="96"/>
      <c r="AX400" s="96"/>
      <c r="AY400" s="96"/>
      <c r="AZ400" s="96"/>
      <c r="BA400" s="96"/>
      <c r="BB400" s="96"/>
      <c r="BC400" s="96"/>
      <c r="BD400" s="96"/>
      <c r="BE400" s="96"/>
      <c r="BF400" s="96"/>
      <c r="BG400" s="96"/>
      <c r="BH400" s="96"/>
      <c r="BI400" s="96"/>
      <c r="BJ400" s="96"/>
      <c r="BK400" s="96"/>
      <c r="BL400" s="96"/>
      <c r="BM400" s="96"/>
      <c r="BN400" s="96"/>
      <c r="BO400" s="96"/>
      <c r="BP400" s="96"/>
      <c r="BQ400" s="96"/>
      <c r="BR400" s="96"/>
      <c r="BS400" s="96"/>
      <c r="BT400" s="96"/>
      <c r="BU400" s="96"/>
      <c r="BV400" s="96"/>
      <c r="BW400" s="96"/>
      <c r="BX400" s="96"/>
      <c r="BY400" s="96"/>
      <c r="BZ400" s="96"/>
      <c r="CA400" s="96"/>
      <c r="CB400" s="96"/>
      <c r="CC400" s="96"/>
      <c r="CD400" s="96"/>
      <c r="CE400" s="96"/>
      <c r="CF400" s="96"/>
      <c r="CG400" s="96"/>
      <c r="CH400" s="96"/>
      <c r="CI400" s="96"/>
      <c r="CJ400" s="96"/>
      <c r="CK400" s="96"/>
      <c r="CL400" s="96"/>
      <c r="CM400" s="96"/>
      <c r="CN400" s="96"/>
      <c r="CO400" s="96"/>
      <c r="CP400" s="96"/>
      <c r="CQ400" s="96"/>
      <c r="CR400" s="96"/>
      <c r="CS400" s="96"/>
      <c r="CT400" s="96"/>
      <c r="CU400" s="96"/>
      <c r="CV400" s="96"/>
      <c r="CW400" s="96"/>
      <c r="CX400" s="96"/>
      <c r="CY400" s="96"/>
      <c r="CZ400" s="96"/>
    </row>
    <row r="401" spans="15:104">
      <c r="O401" s="102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6"/>
      <c r="AK401" s="96"/>
      <c r="AL401" s="96"/>
      <c r="AM401" s="96"/>
      <c r="AN401" s="96"/>
      <c r="AO401" s="96"/>
      <c r="AP401" s="96"/>
      <c r="AQ401" s="96"/>
      <c r="AR401" s="96"/>
      <c r="AS401" s="96"/>
      <c r="AT401" s="96"/>
      <c r="AU401" s="96"/>
      <c r="AV401" s="96"/>
      <c r="AW401" s="96"/>
      <c r="AX401" s="96"/>
      <c r="AY401" s="96"/>
      <c r="AZ401" s="96"/>
      <c r="BA401" s="96"/>
      <c r="BB401" s="96"/>
      <c r="BC401" s="96"/>
      <c r="BD401" s="96"/>
      <c r="BE401" s="96"/>
      <c r="BF401" s="96"/>
      <c r="BG401" s="96"/>
      <c r="BH401" s="96"/>
      <c r="BI401" s="96"/>
      <c r="BJ401" s="96"/>
      <c r="BK401" s="96"/>
      <c r="BL401" s="96"/>
      <c r="BM401" s="96"/>
      <c r="BN401" s="96"/>
      <c r="BO401" s="96"/>
      <c r="BP401" s="96"/>
      <c r="BQ401" s="96"/>
      <c r="BR401" s="96"/>
      <c r="BS401" s="96"/>
      <c r="BT401" s="96"/>
      <c r="BU401" s="96"/>
      <c r="BV401" s="96"/>
      <c r="BW401" s="96"/>
      <c r="BX401" s="96"/>
      <c r="BY401" s="96"/>
      <c r="BZ401" s="96"/>
      <c r="CA401" s="96"/>
      <c r="CB401" s="96"/>
      <c r="CC401" s="96"/>
      <c r="CD401" s="96"/>
      <c r="CE401" s="96"/>
      <c r="CF401" s="96"/>
      <c r="CG401" s="96"/>
      <c r="CH401" s="96"/>
      <c r="CI401" s="96"/>
      <c r="CJ401" s="96"/>
      <c r="CK401" s="96"/>
      <c r="CL401" s="96"/>
      <c r="CM401" s="96"/>
      <c r="CN401" s="96"/>
      <c r="CO401" s="96"/>
      <c r="CP401" s="96"/>
      <c r="CQ401" s="96"/>
      <c r="CR401" s="96"/>
      <c r="CS401" s="96"/>
      <c r="CT401" s="96"/>
      <c r="CU401" s="96"/>
      <c r="CV401" s="96"/>
      <c r="CW401" s="96"/>
      <c r="CX401" s="96"/>
      <c r="CY401" s="96"/>
      <c r="CZ401" s="96"/>
    </row>
    <row r="402" spans="15:104">
      <c r="O402" s="102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6"/>
      <c r="AV402" s="96"/>
      <c r="AW402" s="96"/>
      <c r="AX402" s="96"/>
      <c r="AY402" s="96"/>
      <c r="AZ402" s="96"/>
      <c r="BA402" s="96"/>
      <c r="BB402" s="96"/>
      <c r="BC402" s="96"/>
      <c r="BD402" s="96"/>
      <c r="BE402" s="96"/>
      <c r="BF402" s="96"/>
      <c r="BG402" s="96"/>
      <c r="BH402" s="96"/>
      <c r="BI402" s="96"/>
      <c r="BJ402" s="96"/>
      <c r="BK402" s="96"/>
      <c r="BL402" s="96"/>
      <c r="BM402" s="96"/>
      <c r="BN402" s="96"/>
      <c r="BO402" s="96"/>
      <c r="BP402" s="96"/>
      <c r="BQ402" s="96"/>
      <c r="BR402" s="96"/>
      <c r="BS402" s="96"/>
      <c r="BT402" s="96"/>
      <c r="BU402" s="96"/>
      <c r="BV402" s="96"/>
      <c r="BW402" s="96"/>
      <c r="BX402" s="96"/>
      <c r="BY402" s="96"/>
      <c r="BZ402" s="96"/>
      <c r="CA402" s="96"/>
      <c r="CB402" s="96"/>
      <c r="CC402" s="96"/>
      <c r="CD402" s="96"/>
      <c r="CE402" s="96"/>
      <c r="CF402" s="96"/>
      <c r="CG402" s="96"/>
      <c r="CH402" s="96"/>
      <c r="CI402" s="96"/>
      <c r="CJ402" s="96"/>
      <c r="CK402" s="96"/>
      <c r="CL402" s="96"/>
      <c r="CM402" s="96"/>
      <c r="CN402" s="96"/>
      <c r="CO402" s="96"/>
      <c r="CP402" s="96"/>
      <c r="CQ402" s="96"/>
      <c r="CR402" s="96"/>
      <c r="CS402" s="96"/>
      <c r="CT402" s="96"/>
      <c r="CU402" s="96"/>
      <c r="CV402" s="96"/>
      <c r="CW402" s="96"/>
      <c r="CX402" s="96"/>
      <c r="CY402" s="96"/>
      <c r="CZ402" s="96"/>
    </row>
    <row r="403" spans="15:104">
      <c r="O403" s="102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6"/>
      <c r="AV403" s="96"/>
      <c r="AW403" s="96"/>
      <c r="AX403" s="96"/>
      <c r="AY403" s="96"/>
      <c r="AZ403" s="96"/>
      <c r="BA403" s="96"/>
      <c r="BB403" s="96"/>
      <c r="BC403" s="96"/>
      <c r="BD403" s="96"/>
      <c r="BE403" s="96"/>
      <c r="BF403" s="96"/>
      <c r="BG403" s="96"/>
      <c r="BH403" s="96"/>
      <c r="BI403" s="96"/>
      <c r="BJ403" s="96"/>
      <c r="BK403" s="96"/>
      <c r="BL403" s="96"/>
      <c r="BM403" s="96"/>
      <c r="BN403" s="96"/>
      <c r="BO403" s="96"/>
      <c r="BP403" s="96"/>
      <c r="BQ403" s="96"/>
      <c r="BR403" s="96"/>
      <c r="BS403" s="96"/>
      <c r="BT403" s="96"/>
      <c r="BU403" s="96"/>
      <c r="BV403" s="96"/>
      <c r="BW403" s="96"/>
      <c r="BX403" s="96"/>
      <c r="BY403" s="96"/>
      <c r="BZ403" s="96"/>
      <c r="CA403" s="96"/>
      <c r="CB403" s="96"/>
      <c r="CC403" s="96"/>
      <c r="CD403" s="96"/>
      <c r="CE403" s="96"/>
      <c r="CF403" s="96"/>
      <c r="CG403" s="96"/>
      <c r="CH403" s="96"/>
      <c r="CI403" s="96"/>
      <c r="CJ403" s="96"/>
      <c r="CK403" s="96"/>
      <c r="CL403" s="96"/>
      <c r="CM403" s="96"/>
      <c r="CN403" s="96"/>
      <c r="CO403" s="96"/>
      <c r="CP403" s="96"/>
      <c r="CQ403" s="96"/>
      <c r="CR403" s="96"/>
      <c r="CS403" s="96"/>
      <c r="CT403" s="96"/>
      <c r="CU403" s="96"/>
      <c r="CV403" s="96"/>
      <c r="CW403" s="96"/>
      <c r="CX403" s="96"/>
      <c r="CY403" s="96"/>
      <c r="CZ403" s="96"/>
    </row>
    <row r="404" spans="15:104">
      <c r="O404" s="102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6"/>
      <c r="AW404" s="96"/>
      <c r="AX404" s="96"/>
      <c r="AY404" s="96"/>
      <c r="AZ404" s="96"/>
      <c r="BA404" s="96"/>
      <c r="BB404" s="96"/>
      <c r="BC404" s="96"/>
      <c r="BD404" s="96"/>
      <c r="BE404" s="96"/>
      <c r="BF404" s="96"/>
      <c r="BG404" s="96"/>
      <c r="BH404" s="96"/>
      <c r="BI404" s="96"/>
      <c r="BJ404" s="96"/>
      <c r="BK404" s="96"/>
      <c r="BL404" s="96"/>
      <c r="BM404" s="96"/>
      <c r="BN404" s="96"/>
      <c r="BO404" s="96"/>
      <c r="BP404" s="96"/>
      <c r="BQ404" s="96"/>
      <c r="BR404" s="96"/>
      <c r="BS404" s="96"/>
      <c r="BT404" s="96"/>
      <c r="BU404" s="96"/>
      <c r="BV404" s="96"/>
      <c r="BW404" s="96"/>
      <c r="BX404" s="96"/>
      <c r="BY404" s="96"/>
      <c r="BZ404" s="96"/>
      <c r="CA404" s="96"/>
      <c r="CB404" s="96"/>
      <c r="CC404" s="96"/>
      <c r="CD404" s="96"/>
      <c r="CE404" s="96"/>
      <c r="CF404" s="96"/>
      <c r="CG404" s="96"/>
      <c r="CH404" s="96"/>
      <c r="CI404" s="96"/>
      <c r="CJ404" s="96"/>
      <c r="CK404" s="96"/>
      <c r="CL404" s="96"/>
      <c r="CM404" s="96"/>
      <c r="CN404" s="96"/>
      <c r="CO404" s="96"/>
      <c r="CP404" s="96"/>
      <c r="CQ404" s="96"/>
      <c r="CR404" s="96"/>
      <c r="CS404" s="96"/>
      <c r="CT404" s="96"/>
      <c r="CU404" s="96"/>
      <c r="CV404" s="96"/>
      <c r="CW404" s="96"/>
      <c r="CX404" s="96"/>
      <c r="CY404" s="96"/>
      <c r="CZ404" s="96"/>
    </row>
    <row r="405" spans="15:104">
      <c r="O405" s="102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6"/>
      <c r="AK405" s="96"/>
      <c r="AL405" s="96"/>
      <c r="AM405" s="96"/>
      <c r="AN405" s="96"/>
      <c r="AO405" s="96"/>
      <c r="AP405" s="96"/>
      <c r="AQ405" s="96"/>
      <c r="AR405" s="96"/>
      <c r="AS405" s="96"/>
      <c r="AT405" s="96"/>
      <c r="AU405" s="96"/>
      <c r="AV405" s="96"/>
      <c r="AW405" s="96"/>
      <c r="AX405" s="96"/>
      <c r="AY405" s="96"/>
      <c r="AZ405" s="96"/>
      <c r="BA405" s="96"/>
      <c r="BB405" s="96"/>
      <c r="BC405" s="96"/>
      <c r="BD405" s="96"/>
      <c r="BE405" s="96"/>
      <c r="BF405" s="96"/>
      <c r="BG405" s="96"/>
      <c r="BH405" s="96"/>
      <c r="BI405" s="96"/>
      <c r="BJ405" s="96"/>
      <c r="BK405" s="96"/>
      <c r="BL405" s="96"/>
      <c r="BM405" s="96"/>
      <c r="BN405" s="96"/>
      <c r="BO405" s="96"/>
      <c r="BP405" s="96"/>
      <c r="BQ405" s="96"/>
      <c r="BR405" s="96"/>
      <c r="BS405" s="96"/>
      <c r="BT405" s="96"/>
      <c r="BU405" s="96"/>
      <c r="BV405" s="96"/>
      <c r="BW405" s="96"/>
      <c r="BX405" s="96"/>
      <c r="BY405" s="96"/>
      <c r="BZ405" s="96"/>
      <c r="CA405" s="96"/>
      <c r="CB405" s="96"/>
      <c r="CC405" s="96"/>
      <c r="CD405" s="96"/>
      <c r="CE405" s="96"/>
      <c r="CF405" s="96"/>
      <c r="CG405" s="96"/>
      <c r="CH405" s="96"/>
      <c r="CI405" s="96"/>
      <c r="CJ405" s="96"/>
      <c r="CK405" s="96"/>
      <c r="CL405" s="96"/>
      <c r="CM405" s="96"/>
      <c r="CN405" s="96"/>
      <c r="CO405" s="96"/>
      <c r="CP405" s="96"/>
      <c r="CQ405" s="96"/>
      <c r="CR405" s="96"/>
      <c r="CS405" s="96"/>
      <c r="CT405" s="96"/>
      <c r="CU405" s="96"/>
      <c r="CV405" s="96"/>
      <c r="CW405" s="96"/>
      <c r="CX405" s="96"/>
      <c r="CY405" s="96"/>
      <c r="CZ405" s="96"/>
    </row>
    <row r="406" spans="15:104">
      <c r="O406" s="102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6"/>
      <c r="AV406" s="96"/>
      <c r="AW406" s="96"/>
      <c r="AX406" s="96"/>
      <c r="AY406" s="96"/>
      <c r="AZ406" s="96"/>
      <c r="BA406" s="96"/>
      <c r="BB406" s="96"/>
      <c r="BC406" s="96"/>
      <c r="BD406" s="96"/>
      <c r="BE406" s="96"/>
      <c r="BF406" s="96"/>
      <c r="BG406" s="96"/>
      <c r="BH406" s="96"/>
      <c r="BI406" s="96"/>
      <c r="BJ406" s="96"/>
      <c r="BK406" s="96"/>
      <c r="BL406" s="96"/>
      <c r="BM406" s="96"/>
      <c r="BN406" s="96"/>
      <c r="BO406" s="96"/>
      <c r="BP406" s="96"/>
      <c r="BQ406" s="96"/>
      <c r="BR406" s="96"/>
      <c r="BS406" s="96"/>
      <c r="BT406" s="96"/>
      <c r="BU406" s="96"/>
      <c r="BV406" s="96"/>
      <c r="BW406" s="96"/>
      <c r="BX406" s="96"/>
      <c r="BY406" s="96"/>
      <c r="BZ406" s="96"/>
      <c r="CA406" s="96"/>
      <c r="CB406" s="96"/>
      <c r="CC406" s="96"/>
      <c r="CD406" s="96"/>
      <c r="CE406" s="96"/>
      <c r="CF406" s="96"/>
      <c r="CG406" s="96"/>
      <c r="CH406" s="96"/>
      <c r="CI406" s="96"/>
      <c r="CJ406" s="96"/>
      <c r="CK406" s="96"/>
      <c r="CL406" s="96"/>
      <c r="CM406" s="96"/>
      <c r="CN406" s="96"/>
      <c r="CO406" s="96"/>
      <c r="CP406" s="96"/>
      <c r="CQ406" s="96"/>
      <c r="CR406" s="96"/>
      <c r="CS406" s="96"/>
      <c r="CT406" s="96"/>
      <c r="CU406" s="96"/>
      <c r="CV406" s="96"/>
      <c r="CW406" s="96"/>
      <c r="CX406" s="96"/>
      <c r="CY406" s="96"/>
      <c r="CZ406" s="96"/>
    </row>
    <row r="407" spans="15:104">
      <c r="O407" s="102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6"/>
      <c r="AV407" s="96"/>
      <c r="AW407" s="96"/>
      <c r="AX407" s="96"/>
      <c r="AY407" s="96"/>
      <c r="AZ407" s="96"/>
      <c r="BA407" s="96"/>
      <c r="BB407" s="96"/>
      <c r="BC407" s="96"/>
      <c r="BD407" s="96"/>
      <c r="BE407" s="96"/>
      <c r="BF407" s="96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6"/>
      <c r="BS407" s="96"/>
      <c r="BT407" s="96"/>
      <c r="BU407" s="96"/>
      <c r="BV407" s="96"/>
      <c r="BW407" s="96"/>
      <c r="BX407" s="96"/>
      <c r="BY407" s="96"/>
      <c r="BZ407" s="96"/>
      <c r="CA407" s="96"/>
      <c r="CB407" s="96"/>
      <c r="CC407" s="96"/>
      <c r="CD407" s="96"/>
      <c r="CE407" s="96"/>
      <c r="CF407" s="96"/>
      <c r="CG407" s="96"/>
      <c r="CH407" s="96"/>
      <c r="CI407" s="96"/>
      <c r="CJ407" s="96"/>
      <c r="CK407" s="96"/>
      <c r="CL407" s="96"/>
      <c r="CM407" s="96"/>
      <c r="CN407" s="96"/>
      <c r="CO407" s="96"/>
      <c r="CP407" s="96"/>
      <c r="CQ407" s="96"/>
      <c r="CR407" s="96"/>
      <c r="CS407" s="96"/>
      <c r="CT407" s="96"/>
      <c r="CU407" s="96"/>
      <c r="CV407" s="96"/>
      <c r="CW407" s="96"/>
      <c r="CX407" s="96"/>
      <c r="CY407" s="96"/>
      <c r="CZ407" s="96"/>
    </row>
    <row r="408" spans="15:104">
      <c r="O408" s="102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6"/>
      <c r="AK408" s="96"/>
      <c r="AL408" s="96"/>
      <c r="AM408" s="96"/>
      <c r="AN408" s="96"/>
      <c r="AO408" s="96"/>
      <c r="AP408" s="96"/>
      <c r="AQ408" s="96"/>
      <c r="AR408" s="96"/>
      <c r="AS408" s="96"/>
      <c r="AT408" s="96"/>
      <c r="AU408" s="96"/>
      <c r="AV408" s="96"/>
      <c r="AW408" s="96"/>
      <c r="AX408" s="96"/>
      <c r="AY408" s="96"/>
      <c r="AZ408" s="96"/>
      <c r="BA408" s="96"/>
      <c r="BB408" s="96"/>
      <c r="BC408" s="96"/>
      <c r="BD408" s="96"/>
      <c r="BE408" s="96"/>
      <c r="BF408" s="96"/>
      <c r="BG408" s="96"/>
      <c r="BH408" s="96"/>
      <c r="BI408" s="96"/>
      <c r="BJ408" s="96"/>
      <c r="BK408" s="96"/>
      <c r="BL408" s="96"/>
      <c r="BM408" s="96"/>
      <c r="BN408" s="96"/>
      <c r="BO408" s="96"/>
      <c r="BP408" s="96"/>
      <c r="BQ408" s="96"/>
      <c r="BR408" s="96"/>
      <c r="BS408" s="96"/>
      <c r="BT408" s="96"/>
      <c r="BU408" s="96"/>
      <c r="BV408" s="96"/>
      <c r="BW408" s="96"/>
      <c r="BX408" s="96"/>
      <c r="BY408" s="96"/>
      <c r="BZ408" s="96"/>
      <c r="CA408" s="96"/>
      <c r="CB408" s="96"/>
      <c r="CC408" s="96"/>
      <c r="CD408" s="96"/>
      <c r="CE408" s="96"/>
      <c r="CF408" s="96"/>
      <c r="CG408" s="96"/>
      <c r="CH408" s="96"/>
      <c r="CI408" s="96"/>
      <c r="CJ408" s="96"/>
      <c r="CK408" s="96"/>
      <c r="CL408" s="96"/>
      <c r="CM408" s="96"/>
      <c r="CN408" s="96"/>
      <c r="CO408" s="96"/>
      <c r="CP408" s="96"/>
      <c r="CQ408" s="96"/>
      <c r="CR408" s="96"/>
      <c r="CS408" s="96"/>
      <c r="CT408" s="96"/>
      <c r="CU408" s="96"/>
      <c r="CV408" s="96"/>
      <c r="CW408" s="96"/>
      <c r="CX408" s="96"/>
      <c r="CY408" s="96"/>
      <c r="CZ408" s="96"/>
    </row>
    <row r="409" spans="15:104">
      <c r="O409" s="102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6"/>
      <c r="AV409" s="96"/>
      <c r="AW409" s="96"/>
      <c r="AX409" s="96"/>
      <c r="AY409" s="96"/>
      <c r="AZ409" s="96"/>
      <c r="BA409" s="96"/>
      <c r="BB409" s="96"/>
      <c r="BC409" s="96"/>
      <c r="BD409" s="96"/>
      <c r="BE409" s="96"/>
      <c r="BF409" s="96"/>
      <c r="BG409" s="96"/>
      <c r="BH409" s="96"/>
      <c r="BI409" s="96"/>
      <c r="BJ409" s="96"/>
      <c r="BK409" s="96"/>
      <c r="BL409" s="96"/>
      <c r="BM409" s="96"/>
      <c r="BN409" s="96"/>
      <c r="BO409" s="96"/>
      <c r="BP409" s="96"/>
      <c r="BQ409" s="96"/>
      <c r="BR409" s="96"/>
      <c r="BS409" s="96"/>
      <c r="BT409" s="96"/>
      <c r="BU409" s="96"/>
      <c r="BV409" s="96"/>
      <c r="BW409" s="96"/>
      <c r="BX409" s="96"/>
      <c r="BY409" s="96"/>
      <c r="BZ409" s="96"/>
      <c r="CA409" s="96"/>
      <c r="CB409" s="96"/>
      <c r="CC409" s="96"/>
      <c r="CD409" s="96"/>
      <c r="CE409" s="96"/>
      <c r="CF409" s="96"/>
      <c r="CG409" s="96"/>
      <c r="CH409" s="96"/>
      <c r="CI409" s="96"/>
      <c r="CJ409" s="96"/>
      <c r="CK409" s="96"/>
      <c r="CL409" s="96"/>
      <c r="CM409" s="96"/>
      <c r="CN409" s="96"/>
      <c r="CO409" s="96"/>
      <c r="CP409" s="96"/>
      <c r="CQ409" s="96"/>
      <c r="CR409" s="96"/>
      <c r="CS409" s="96"/>
      <c r="CT409" s="96"/>
      <c r="CU409" s="96"/>
      <c r="CV409" s="96"/>
      <c r="CW409" s="96"/>
      <c r="CX409" s="96"/>
      <c r="CY409" s="96"/>
      <c r="CZ409" s="96"/>
    </row>
    <row r="410" spans="15:104">
      <c r="O410" s="102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6"/>
      <c r="AV410" s="96"/>
      <c r="AW410" s="96"/>
      <c r="AX410" s="96"/>
      <c r="AY410" s="96"/>
      <c r="AZ410" s="96"/>
      <c r="BA410" s="96"/>
      <c r="BB410" s="96"/>
      <c r="BC410" s="96"/>
      <c r="BD410" s="96"/>
      <c r="BE410" s="96"/>
      <c r="BF410" s="96"/>
      <c r="BG410" s="96"/>
      <c r="BH410" s="96"/>
      <c r="BI410" s="96"/>
      <c r="BJ410" s="96"/>
      <c r="BK410" s="96"/>
      <c r="BL410" s="96"/>
      <c r="BM410" s="96"/>
      <c r="BN410" s="96"/>
      <c r="BO410" s="96"/>
      <c r="BP410" s="96"/>
      <c r="BQ410" s="96"/>
      <c r="BR410" s="96"/>
      <c r="BS410" s="96"/>
      <c r="BT410" s="96"/>
      <c r="BU410" s="96"/>
      <c r="BV410" s="96"/>
      <c r="BW410" s="96"/>
      <c r="BX410" s="96"/>
      <c r="BY410" s="96"/>
      <c r="BZ410" s="96"/>
      <c r="CA410" s="96"/>
      <c r="CB410" s="96"/>
      <c r="CC410" s="96"/>
      <c r="CD410" s="96"/>
      <c r="CE410" s="96"/>
      <c r="CF410" s="96"/>
      <c r="CG410" s="96"/>
      <c r="CH410" s="96"/>
      <c r="CI410" s="96"/>
      <c r="CJ410" s="96"/>
      <c r="CK410" s="96"/>
      <c r="CL410" s="96"/>
      <c r="CM410" s="96"/>
      <c r="CN410" s="96"/>
      <c r="CO410" s="96"/>
      <c r="CP410" s="96"/>
      <c r="CQ410" s="96"/>
      <c r="CR410" s="96"/>
      <c r="CS410" s="96"/>
      <c r="CT410" s="96"/>
      <c r="CU410" s="96"/>
      <c r="CV410" s="96"/>
      <c r="CW410" s="96"/>
      <c r="CX410" s="96"/>
      <c r="CY410" s="96"/>
      <c r="CZ410" s="96"/>
    </row>
    <row r="411" spans="15:104">
      <c r="O411" s="102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6"/>
      <c r="AV411" s="96"/>
      <c r="AW411" s="96"/>
      <c r="AX411" s="96"/>
      <c r="AY411" s="96"/>
      <c r="AZ411" s="96"/>
      <c r="BA411" s="96"/>
      <c r="BB411" s="96"/>
      <c r="BC411" s="96"/>
      <c r="BD411" s="96"/>
      <c r="BE411" s="96"/>
      <c r="BF411" s="96"/>
      <c r="BG411" s="96"/>
      <c r="BH411" s="96"/>
      <c r="BI411" s="96"/>
      <c r="BJ411" s="96"/>
      <c r="BK411" s="96"/>
      <c r="BL411" s="96"/>
      <c r="BM411" s="96"/>
      <c r="BN411" s="96"/>
      <c r="BO411" s="96"/>
      <c r="BP411" s="96"/>
      <c r="BQ411" s="96"/>
      <c r="BR411" s="96"/>
      <c r="BS411" s="96"/>
      <c r="BT411" s="96"/>
      <c r="BU411" s="96"/>
      <c r="BV411" s="96"/>
      <c r="BW411" s="96"/>
      <c r="BX411" s="96"/>
      <c r="BY411" s="96"/>
      <c r="BZ411" s="96"/>
      <c r="CA411" s="96"/>
      <c r="CB411" s="96"/>
      <c r="CC411" s="96"/>
      <c r="CD411" s="96"/>
      <c r="CE411" s="96"/>
      <c r="CF411" s="96"/>
      <c r="CG411" s="96"/>
      <c r="CH411" s="96"/>
      <c r="CI411" s="96"/>
      <c r="CJ411" s="96"/>
      <c r="CK411" s="96"/>
      <c r="CL411" s="96"/>
      <c r="CM411" s="96"/>
      <c r="CN411" s="96"/>
      <c r="CO411" s="96"/>
      <c r="CP411" s="96"/>
      <c r="CQ411" s="96"/>
      <c r="CR411" s="96"/>
      <c r="CS411" s="96"/>
      <c r="CT411" s="96"/>
      <c r="CU411" s="96"/>
      <c r="CV411" s="96"/>
      <c r="CW411" s="96"/>
      <c r="CX411" s="96"/>
      <c r="CY411" s="96"/>
      <c r="CZ411" s="96"/>
    </row>
    <row r="412" spans="15:104">
      <c r="O412" s="102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6"/>
      <c r="AV412" s="96"/>
      <c r="AW412" s="96"/>
      <c r="AX412" s="96"/>
      <c r="AY412" s="96"/>
      <c r="AZ412" s="96"/>
      <c r="BA412" s="96"/>
      <c r="BB412" s="96"/>
      <c r="BC412" s="96"/>
      <c r="BD412" s="96"/>
      <c r="BE412" s="96"/>
      <c r="BF412" s="96"/>
      <c r="BG412" s="96"/>
      <c r="BH412" s="96"/>
      <c r="BI412" s="96"/>
      <c r="BJ412" s="96"/>
      <c r="BK412" s="96"/>
      <c r="BL412" s="96"/>
      <c r="BM412" s="96"/>
      <c r="BN412" s="96"/>
      <c r="BO412" s="96"/>
      <c r="BP412" s="96"/>
      <c r="BQ412" s="96"/>
      <c r="BR412" s="96"/>
      <c r="BS412" s="96"/>
      <c r="BT412" s="96"/>
      <c r="BU412" s="96"/>
      <c r="BV412" s="96"/>
      <c r="BW412" s="96"/>
      <c r="BX412" s="96"/>
      <c r="BY412" s="96"/>
      <c r="BZ412" s="96"/>
      <c r="CA412" s="96"/>
      <c r="CB412" s="96"/>
      <c r="CC412" s="96"/>
      <c r="CD412" s="96"/>
      <c r="CE412" s="96"/>
      <c r="CF412" s="96"/>
      <c r="CG412" s="96"/>
      <c r="CH412" s="96"/>
      <c r="CI412" s="96"/>
      <c r="CJ412" s="96"/>
      <c r="CK412" s="96"/>
      <c r="CL412" s="96"/>
      <c r="CM412" s="96"/>
      <c r="CN412" s="96"/>
      <c r="CO412" s="96"/>
      <c r="CP412" s="96"/>
      <c r="CQ412" s="96"/>
      <c r="CR412" s="96"/>
      <c r="CS412" s="96"/>
      <c r="CT412" s="96"/>
      <c r="CU412" s="96"/>
      <c r="CV412" s="96"/>
      <c r="CW412" s="96"/>
      <c r="CX412" s="96"/>
      <c r="CY412" s="96"/>
      <c r="CZ412" s="96"/>
    </row>
    <row r="413" spans="15:104">
      <c r="O413" s="102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6"/>
      <c r="AV413" s="96"/>
      <c r="AW413" s="96"/>
      <c r="AX413" s="96"/>
      <c r="AY413" s="96"/>
      <c r="AZ413" s="96"/>
      <c r="BA413" s="96"/>
      <c r="BB413" s="96"/>
      <c r="BC413" s="96"/>
      <c r="BD413" s="96"/>
      <c r="BE413" s="96"/>
      <c r="BF413" s="96"/>
      <c r="BG413" s="96"/>
      <c r="BH413" s="96"/>
      <c r="BI413" s="96"/>
      <c r="BJ413" s="96"/>
      <c r="BK413" s="96"/>
      <c r="BL413" s="96"/>
      <c r="BM413" s="96"/>
      <c r="BN413" s="96"/>
      <c r="BO413" s="96"/>
      <c r="BP413" s="96"/>
      <c r="BQ413" s="96"/>
      <c r="BR413" s="96"/>
      <c r="BS413" s="96"/>
      <c r="BT413" s="96"/>
      <c r="BU413" s="96"/>
      <c r="BV413" s="96"/>
      <c r="BW413" s="96"/>
      <c r="BX413" s="96"/>
      <c r="BY413" s="96"/>
      <c r="BZ413" s="96"/>
      <c r="CA413" s="96"/>
      <c r="CB413" s="96"/>
      <c r="CC413" s="96"/>
      <c r="CD413" s="96"/>
      <c r="CE413" s="96"/>
      <c r="CF413" s="96"/>
      <c r="CG413" s="96"/>
      <c r="CH413" s="96"/>
      <c r="CI413" s="96"/>
      <c r="CJ413" s="96"/>
      <c r="CK413" s="96"/>
      <c r="CL413" s="96"/>
      <c r="CM413" s="96"/>
      <c r="CN413" s="96"/>
      <c r="CO413" s="96"/>
      <c r="CP413" s="96"/>
      <c r="CQ413" s="96"/>
      <c r="CR413" s="96"/>
      <c r="CS413" s="96"/>
      <c r="CT413" s="96"/>
      <c r="CU413" s="96"/>
      <c r="CV413" s="96"/>
      <c r="CW413" s="96"/>
      <c r="CX413" s="96"/>
      <c r="CY413" s="96"/>
      <c r="CZ413" s="96"/>
    </row>
    <row r="414" spans="15:104">
      <c r="O414" s="102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6"/>
      <c r="AK414" s="96"/>
      <c r="AL414" s="96"/>
      <c r="AM414" s="96"/>
      <c r="AN414" s="96"/>
      <c r="AO414" s="96"/>
      <c r="AP414" s="96"/>
      <c r="AQ414" s="96"/>
      <c r="AR414" s="96"/>
      <c r="AS414" s="96"/>
      <c r="AT414" s="96"/>
      <c r="AU414" s="96"/>
      <c r="AV414" s="96"/>
      <c r="AW414" s="96"/>
      <c r="AX414" s="96"/>
      <c r="AY414" s="96"/>
      <c r="AZ414" s="96"/>
      <c r="BA414" s="96"/>
      <c r="BB414" s="96"/>
      <c r="BC414" s="96"/>
      <c r="BD414" s="96"/>
      <c r="BE414" s="96"/>
      <c r="BF414" s="96"/>
      <c r="BG414" s="96"/>
      <c r="BH414" s="96"/>
      <c r="BI414" s="96"/>
      <c r="BJ414" s="96"/>
      <c r="BK414" s="96"/>
      <c r="BL414" s="96"/>
      <c r="BM414" s="96"/>
      <c r="BN414" s="96"/>
      <c r="BO414" s="96"/>
      <c r="BP414" s="96"/>
      <c r="BQ414" s="96"/>
      <c r="BR414" s="96"/>
      <c r="BS414" s="96"/>
      <c r="BT414" s="96"/>
      <c r="BU414" s="96"/>
      <c r="BV414" s="96"/>
      <c r="BW414" s="96"/>
      <c r="BX414" s="96"/>
      <c r="BY414" s="96"/>
      <c r="BZ414" s="96"/>
      <c r="CA414" s="96"/>
      <c r="CB414" s="96"/>
      <c r="CC414" s="96"/>
      <c r="CD414" s="96"/>
      <c r="CE414" s="96"/>
      <c r="CF414" s="96"/>
      <c r="CG414" s="96"/>
      <c r="CH414" s="96"/>
      <c r="CI414" s="96"/>
      <c r="CJ414" s="96"/>
      <c r="CK414" s="96"/>
      <c r="CL414" s="96"/>
      <c r="CM414" s="96"/>
      <c r="CN414" s="96"/>
      <c r="CO414" s="96"/>
      <c r="CP414" s="96"/>
      <c r="CQ414" s="96"/>
      <c r="CR414" s="96"/>
      <c r="CS414" s="96"/>
      <c r="CT414" s="96"/>
      <c r="CU414" s="96"/>
      <c r="CV414" s="96"/>
      <c r="CW414" s="96"/>
      <c r="CX414" s="96"/>
      <c r="CY414" s="96"/>
      <c r="CZ414" s="96"/>
    </row>
    <row r="415" spans="15:104">
      <c r="O415" s="102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6"/>
      <c r="AV415" s="96"/>
      <c r="AW415" s="96"/>
      <c r="AX415" s="96"/>
      <c r="AY415" s="96"/>
      <c r="AZ415" s="96"/>
      <c r="BA415" s="96"/>
      <c r="BB415" s="96"/>
      <c r="BC415" s="96"/>
      <c r="BD415" s="96"/>
      <c r="BE415" s="96"/>
      <c r="BF415" s="96"/>
      <c r="BG415" s="96"/>
      <c r="BH415" s="96"/>
      <c r="BI415" s="96"/>
      <c r="BJ415" s="96"/>
      <c r="BK415" s="96"/>
      <c r="BL415" s="96"/>
      <c r="BM415" s="96"/>
      <c r="BN415" s="96"/>
      <c r="BO415" s="96"/>
      <c r="BP415" s="96"/>
      <c r="BQ415" s="96"/>
      <c r="BR415" s="96"/>
      <c r="BS415" s="96"/>
      <c r="BT415" s="96"/>
      <c r="BU415" s="96"/>
      <c r="BV415" s="96"/>
      <c r="BW415" s="96"/>
      <c r="BX415" s="96"/>
      <c r="BY415" s="96"/>
      <c r="BZ415" s="96"/>
      <c r="CA415" s="96"/>
      <c r="CB415" s="96"/>
      <c r="CC415" s="96"/>
      <c r="CD415" s="96"/>
      <c r="CE415" s="96"/>
      <c r="CF415" s="96"/>
      <c r="CG415" s="96"/>
      <c r="CH415" s="96"/>
      <c r="CI415" s="96"/>
      <c r="CJ415" s="96"/>
      <c r="CK415" s="96"/>
      <c r="CL415" s="96"/>
      <c r="CM415" s="96"/>
      <c r="CN415" s="96"/>
      <c r="CO415" s="96"/>
      <c r="CP415" s="96"/>
      <c r="CQ415" s="96"/>
      <c r="CR415" s="96"/>
      <c r="CS415" s="96"/>
      <c r="CT415" s="96"/>
      <c r="CU415" s="96"/>
      <c r="CV415" s="96"/>
      <c r="CW415" s="96"/>
      <c r="CX415" s="96"/>
      <c r="CY415" s="96"/>
      <c r="CZ415" s="96"/>
    </row>
    <row r="416" spans="15:104">
      <c r="O416" s="102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6"/>
      <c r="AK416" s="96"/>
      <c r="AL416" s="96"/>
      <c r="AM416" s="96"/>
      <c r="AN416" s="96"/>
      <c r="AO416" s="96"/>
      <c r="AP416" s="96"/>
      <c r="AQ416" s="96"/>
      <c r="AR416" s="96"/>
      <c r="AS416" s="96"/>
      <c r="AT416" s="96"/>
      <c r="AU416" s="96"/>
      <c r="AV416" s="96"/>
      <c r="AW416" s="96"/>
      <c r="AX416" s="96"/>
      <c r="AY416" s="96"/>
      <c r="AZ416" s="96"/>
      <c r="BA416" s="96"/>
      <c r="BB416" s="96"/>
      <c r="BC416" s="96"/>
      <c r="BD416" s="96"/>
      <c r="BE416" s="96"/>
      <c r="BF416" s="96"/>
      <c r="BG416" s="96"/>
      <c r="BH416" s="96"/>
      <c r="BI416" s="96"/>
      <c r="BJ416" s="96"/>
      <c r="BK416" s="96"/>
      <c r="BL416" s="96"/>
      <c r="BM416" s="96"/>
      <c r="BN416" s="96"/>
      <c r="BO416" s="96"/>
      <c r="BP416" s="96"/>
      <c r="BQ416" s="96"/>
      <c r="BR416" s="96"/>
      <c r="BS416" s="96"/>
      <c r="BT416" s="96"/>
      <c r="BU416" s="96"/>
      <c r="BV416" s="96"/>
      <c r="BW416" s="96"/>
      <c r="BX416" s="96"/>
      <c r="BY416" s="96"/>
      <c r="BZ416" s="96"/>
      <c r="CA416" s="96"/>
      <c r="CB416" s="96"/>
      <c r="CC416" s="96"/>
      <c r="CD416" s="96"/>
      <c r="CE416" s="96"/>
      <c r="CF416" s="96"/>
      <c r="CG416" s="96"/>
      <c r="CH416" s="96"/>
      <c r="CI416" s="96"/>
      <c r="CJ416" s="96"/>
      <c r="CK416" s="96"/>
      <c r="CL416" s="96"/>
      <c r="CM416" s="96"/>
      <c r="CN416" s="96"/>
      <c r="CO416" s="96"/>
      <c r="CP416" s="96"/>
      <c r="CQ416" s="96"/>
      <c r="CR416" s="96"/>
      <c r="CS416" s="96"/>
      <c r="CT416" s="96"/>
      <c r="CU416" s="96"/>
      <c r="CV416" s="96"/>
      <c r="CW416" s="96"/>
      <c r="CX416" s="96"/>
      <c r="CY416" s="96"/>
      <c r="CZ416" s="96"/>
    </row>
    <row r="417" spans="15:104">
      <c r="O417" s="102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6"/>
      <c r="AV417" s="96"/>
      <c r="AW417" s="96"/>
      <c r="AX417" s="96"/>
      <c r="AY417" s="96"/>
      <c r="AZ417" s="96"/>
      <c r="BA417" s="96"/>
      <c r="BB417" s="96"/>
      <c r="BC417" s="96"/>
      <c r="BD417" s="96"/>
      <c r="BE417" s="96"/>
      <c r="BF417" s="96"/>
      <c r="BG417" s="96"/>
      <c r="BH417" s="96"/>
      <c r="BI417" s="96"/>
      <c r="BJ417" s="96"/>
      <c r="BK417" s="96"/>
      <c r="BL417" s="96"/>
      <c r="BM417" s="96"/>
      <c r="BN417" s="96"/>
      <c r="BO417" s="96"/>
      <c r="BP417" s="96"/>
      <c r="BQ417" s="96"/>
      <c r="BR417" s="96"/>
      <c r="BS417" s="96"/>
      <c r="BT417" s="96"/>
      <c r="BU417" s="96"/>
      <c r="BV417" s="96"/>
      <c r="BW417" s="96"/>
      <c r="BX417" s="96"/>
      <c r="BY417" s="96"/>
      <c r="BZ417" s="96"/>
      <c r="CA417" s="96"/>
      <c r="CB417" s="96"/>
      <c r="CC417" s="96"/>
      <c r="CD417" s="96"/>
      <c r="CE417" s="96"/>
      <c r="CF417" s="96"/>
      <c r="CG417" s="96"/>
      <c r="CH417" s="96"/>
      <c r="CI417" s="96"/>
      <c r="CJ417" s="96"/>
      <c r="CK417" s="96"/>
      <c r="CL417" s="96"/>
      <c r="CM417" s="96"/>
      <c r="CN417" s="96"/>
      <c r="CO417" s="96"/>
      <c r="CP417" s="96"/>
      <c r="CQ417" s="96"/>
      <c r="CR417" s="96"/>
      <c r="CS417" s="96"/>
      <c r="CT417" s="96"/>
      <c r="CU417" s="96"/>
      <c r="CV417" s="96"/>
      <c r="CW417" s="96"/>
      <c r="CX417" s="96"/>
      <c r="CY417" s="96"/>
      <c r="CZ417" s="96"/>
    </row>
    <row r="418" spans="15:104">
      <c r="O418" s="102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6"/>
      <c r="AK418" s="96"/>
      <c r="AL418" s="96"/>
      <c r="AM418" s="96"/>
      <c r="AN418" s="96"/>
      <c r="AO418" s="96"/>
      <c r="AP418" s="96"/>
      <c r="AQ418" s="96"/>
      <c r="AR418" s="96"/>
      <c r="AS418" s="96"/>
      <c r="AT418" s="96"/>
      <c r="AU418" s="96"/>
      <c r="AV418" s="96"/>
      <c r="AW418" s="96"/>
      <c r="AX418" s="96"/>
      <c r="AY418" s="96"/>
      <c r="AZ418" s="96"/>
      <c r="BA418" s="96"/>
      <c r="BB418" s="96"/>
      <c r="BC418" s="96"/>
      <c r="BD418" s="96"/>
      <c r="BE418" s="96"/>
      <c r="BF418" s="96"/>
      <c r="BG418" s="96"/>
      <c r="BH418" s="96"/>
      <c r="BI418" s="96"/>
      <c r="BJ418" s="96"/>
      <c r="BK418" s="96"/>
      <c r="BL418" s="96"/>
      <c r="BM418" s="96"/>
      <c r="BN418" s="96"/>
      <c r="BO418" s="96"/>
      <c r="BP418" s="96"/>
      <c r="BQ418" s="96"/>
      <c r="BR418" s="96"/>
      <c r="BS418" s="96"/>
      <c r="BT418" s="96"/>
      <c r="BU418" s="96"/>
      <c r="BV418" s="96"/>
      <c r="BW418" s="96"/>
      <c r="BX418" s="96"/>
      <c r="BY418" s="96"/>
      <c r="BZ418" s="96"/>
      <c r="CA418" s="96"/>
      <c r="CB418" s="96"/>
      <c r="CC418" s="96"/>
      <c r="CD418" s="96"/>
      <c r="CE418" s="96"/>
      <c r="CF418" s="96"/>
      <c r="CG418" s="96"/>
      <c r="CH418" s="96"/>
      <c r="CI418" s="96"/>
      <c r="CJ418" s="96"/>
      <c r="CK418" s="96"/>
      <c r="CL418" s="96"/>
      <c r="CM418" s="96"/>
      <c r="CN418" s="96"/>
      <c r="CO418" s="96"/>
      <c r="CP418" s="96"/>
      <c r="CQ418" s="96"/>
      <c r="CR418" s="96"/>
      <c r="CS418" s="96"/>
      <c r="CT418" s="96"/>
      <c r="CU418" s="96"/>
      <c r="CV418" s="96"/>
      <c r="CW418" s="96"/>
      <c r="CX418" s="96"/>
      <c r="CY418" s="96"/>
      <c r="CZ418" s="96"/>
    </row>
    <row r="419" spans="15:104">
      <c r="O419" s="102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6"/>
      <c r="AU419" s="96"/>
      <c r="AV419" s="96"/>
      <c r="AW419" s="96"/>
      <c r="AX419" s="96"/>
      <c r="AY419" s="96"/>
      <c r="AZ419" s="96"/>
      <c r="BA419" s="96"/>
      <c r="BB419" s="96"/>
      <c r="BC419" s="96"/>
      <c r="BD419" s="96"/>
      <c r="BE419" s="96"/>
      <c r="BF419" s="96"/>
      <c r="BG419" s="96"/>
      <c r="BH419" s="96"/>
      <c r="BI419" s="96"/>
      <c r="BJ419" s="96"/>
      <c r="BK419" s="96"/>
      <c r="BL419" s="96"/>
      <c r="BM419" s="96"/>
      <c r="BN419" s="96"/>
      <c r="BO419" s="96"/>
      <c r="BP419" s="96"/>
      <c r="BQ419" s="96"/>
      <c r="BR419" s="96"/>
      <c r="BS419" s="96"/>
      <c r="BT419" s="96"/>
      <c r="BU419" s="96"/>
      <c r="BV419" s="96"/>
      <c r="BW419" s="96"/>
      <c r="BX419" s="96"/>
      <c r="BY419" s="96"/>
      <c r="BZ419" s="96"/>
      <c r="CA419" s="96"/>
      <c r="CB419" s="96"/>
      <c r="CC419" s="96"/>
      <c r="CD419" s="96"/>
      <c r="CE419" s="96"/>
      <c r="CF419" s="96"/>
      <c r="CG419" s="96"/>
      <c r="CH419" s="96"/>
      <c r="CI419" s="96"/>
      <c r="CJ419" s="96"/>
      <c r="CK419" s="96"/>
      <c r="CL419" s="96"/>
      <c r="CM419" s="96"/>
      <c r="CN419" s="96"/>
      <c r="CO419" s="96"/>
      <c r="CP419" s="96"/>
      <c r="CQ419" s="96"/>
      <c r="CR419" s="96"/>
      <c r="CS419" s="96"/>
      <c r="CT419" s="96"/>
      <c r="CU419" s="96"/>
      <c r="CV419" s="96"/>
      <c r="CW419" s="96"/>
      <c r="CX419" s="96"/>
      <c r="CY419" s="96"/>
      <c r="CZ419" s="96"/>
    </row>
    <row r="420" spans="15:104">
      <c r="O420" s="102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6"/>
      <c r="AV420" s="96"/>
      <c r="AW420" s="96"/>
      <c r="AX420" s="96"/>
      <c r="AY420" s="96"/>
      <c r="AZ420" s="96"/>
      <c r="BA420" s="96"/>
      <c r="BB420" s="96"/>
      <c r="BC420" s="96"/>
      <c r="BD420" s="96"/>
      <c r="BE420" s="96"/>
      <c r="BF420" s="96"/>
      <c r="BG420" s="96"/>
      <c r="BH420" s="96"/>
      <c r="BI420" s="96"/>
      <c r="BJ420" s="96"/>
      <c r="BK420" s="96"/>
      <c r="BL420" s="96"/>
      <c r="BM420" s="96"/>
      <c r="BN420" s="96"/>
      <c r="BO420" s="96"/>
      <c r="BP420" s="96"/>
      <c r="BQ420" s="96"/>
      <c r="BR420" s="96"/>
      <c r="BS420" s="96"/>
      <c r="BT420" s="96"/>
      <c r="BU420" s="96"/>
      <c r="BV420" s="96"/>
      <c r="BW420" s="96"/>
      <c r="BX420" s="96"/>
      <c r="BY420" s="96"/>
      <c r="BZ420" s="96"/>
      <c r="CA420" s="96"/>
      <c r="CB420" s="96"/>
      <c r="CC420" s="96"/>
      <c r="CD420" s="96"/>
      <c r="CE420" s="96"/>
      <c r="CF420" s="96"/>
      <c r="CG420" s="96"/>
      <c r="CH420" s="96"/>
      <c r="CI420" s="96"/>
      <c r="CJ420" s="96"/>
      <c r="CK420" s="96"/>
      <c r="CL420" s="96"/>
      <c r="CM420" s="96"/>
      <c r="CN420" s="96"/>
      <c r="CO420" s="96"/>
      <c r="CP420" s="96"/>
      <c r="CQ420" s="96"/>
      <c r="CR420" s="96"/>
      <c r="CS420" s="96"/>
      <c r="CT420" s="96"/>
      <c r="CU420" s="96"/>
      <c r="CV420" s="96"/>
      <c r="CW420" s="96"/>
      <c r="CX420" s="96"/>
      <c r="CY420" s="96"/>
      <c r="CZ420" s="96"/>
    </row>
  </sheetData>
  <sheetProtection password="AE7A" sheet="1" objects="1" scenarios="1"/>
  <mergeCells count="86">
    <mergeCell ref="E90:M90"/>
    <mergeCell ref="E43:E46"/>
    <mergeCell ref="O43:O46"/>
    <mergeCell ref="E52:E54"/>
    <mergeCell ref="D52:D54"/>
    <mergeCell ref="O52:O54"/>
    <mergeCell ref="O86:O89"/>
    <mergeCell ref="F88:F89"/>
    <mergeCell ref="D55:D89"/>
    <mergeCell ref="E86:E89"/>
    <mergeCell ref="E67:E83"/>
    <mergeCell ref="F67:F83"/>
    <mergeCell ref="O67:O83"/>
    <mergeCell ref="E84:E85"/>
    <mergeCell ref="F84:F85"/>
    <mergeCell ref="O84:O85"/>
    <mergeCell ref="P55:P89"/>
    <mergeCell ref="P32:P51"/>
    <mergeCell ref="O32:O40"/>
    <mergeCell ref="O41:O42"/>
    <mergeCell ref="P52:P54"/>
    <mergeCell ref="O55:O66"/>
    <mergeCell ref="P5:P31"/>
    <mergeCell ref="O47:O51"/>
    <mergeCell ref="O5:O11"/>
    <mergeCell ref="O12:O16"/>
    <mergeCell ref="O17:O25"/>
    <mergeCell ref="O26:O29"/>
    <mergeCell ref="O30:O31"/>
    <mergeCell ref="A5:A89"/>
    <mergeCell ref="E41:E42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E55:E66"/>
    <mergeCell ref="F55:F66"/>
    <mergeCell ref="D32:D51"/>
    <mergeCell ref="E32:E40"/>
    <mergeCell ref="M55:M66"/>
    <mergeCell ref="M67:M71"/>
    <mergeCell ref="E47:E51"/>
    <mergeCell ref="E5:E11"/>
    <mergeCell ref="E26:E29"/>
    <mergeCell ref="E30:E31"/>
    <mergeCell ref="E17:E25"/>
    <mergeCell ref="E12:E16"/>
    <mergeCell ref="Q3:Q4"/>
    <mergeCell ref="R3:R4"/>
    <mergeCell ref="A1:R1"/>
    <mergeCell ref="Q5:Q11"/>
    <mergeCell ref="R5:R11"/>
    <mergeCell ref="P3:P4"/>
    <mergeCell ref="D5:D31"/>
    <mergeCell ref="O3:O4"/>
    <mergeCell ref="I3:I4"/>
    <mergeCell ref="J3:J4"/>
    <mergeCell ref="K3:K4"/>
    <mergeCell ref="L3:L4"/>
    <mergeCell ref="M3:M4"/>
    <mergeCell ref="N3:N4"/>
    <mergeCell ref="C5:C89"/>
    <mergeCell ref="B5:B89"/>
    <mergeCell ref="Q12:Q16"/>
    <mergeCell ref="R12:R16"/>
    <mergeCell ref="Q17:Q25"/>
    <mergeCell ref="R17:R25"/>
    <mergeCell ref="Q26:Q29"/>
    <mergeCell ref="R26:R29"/>
    <mergeCell ref="Q30:Q31"/>
    <mergeCell ref="R30:R31"/>
    <mergeCell ref="Q32:Q40"/>
    <mergeCell ref="R32:R40"/>
    <mergeCell ref="Q41:Q42"/>
    <mergeCell ref="R41:R42"/>
    <mergeCell ref="Q43:Q46"/>
    <mergeCell ref="R43:R46"/>
    <mergeCell ref="Q52:Q54"/>
    <mergeCell ref="R52:R54"/>
    <mergeCell ref="Q55:Q89"/>
    <mergeCell ref="R55:R89"/>
  </mergeCells>
  <pageMargins left="0.7" right="0.7" top="0.75" bottom="0.75" header="0.3" footer="0.3"/>
  <pageSetup orientation="portrait" r:id="rId1"/>
  <rowBreaks count="1" manualBreakCount="1">
    <brk id="9" max="16383" man="1"/>
  </rowBreaks>
  <colBreaks count="2" manualBreakCount="2">
    <brk id="9" max="1048575" man="1"/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8"/>
  <sheetViews>
    <sheetView workbookViewId="0">
      <selection activeCell="B5" sqref="B5"/>
    </sheetView>
  </sheetViews>
  <sheetFormatPr baseColWidth="10" defaultColWidth="10.81640625" defaultRowHeight="17.5"/>
  <cols>
    <col min="1" max="1" width="32.81640625" style="2" customWidth="1"/>
    <col min="2" max="2" width="104.81640625" style="2" customWidth="1"/>
    <col min="3" max="3" width="46.1796875" style="2" customWidth="1"/>
    <col min="4" max="4" width="29.453125" style="2" customWidth="1"/>
    <col min="5" max="5" width="22.6328125" style="2" customWidth="1"/>
    <col min="6" max="6" width="26.81640625" style="2" customWidth="1"/>
    <col min="7" max="7" width="29.81640625" style="2" customWidth="1"/>
    <col min="8" max="33" width="19" style="85" customWidth="1"/>
    <col min="34" max="16384" width="10.81640625" style="2"/>
  </cols>
  <sheetData>
    <row r="1" spans="1:33" s="1" customFormat="1" ht="27" customHeight="1">
      <c r="A1" s="539" t="s">
        <v>459</v>
      </c>
      <c r="B1" s="539" t="s">
        <v>238</v>
      </c>
      <c r="C1" s="539" t="s">
        <v>253</v>
      </c>
      <c r="D1" s="579" t="s">
        <v>249</v>
      </c>
      <c r="E1" s="580"/>
      <c r="F1" s="539" t="s">
        <v>252</v>
      </c>
      <c r="G1" s="525" t="s">
        <v>458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s="1" customFormat="1" ht="46" customHeight="1">
      <c r="A2" s="540"/>
      <c r="B2" s="540"/>
      <c r="C2" s="540"/>
      <c r="D2" s="88" t="s">
        <v>250</v>
      </c>
      <c r="E2" s="88" t="s">
        <v>251</v>
      </c>
      <c r="F2" s="540"/>
      <c r="G2" s="526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8" customHeight="1">
      <c r="A3" s="541" t="s">
        <v>460</v>
      </c>
      <c r="B3" s="3" t="s">
        <v>62</v>
      </c>
      <c r="C3" s="4">
        <v>50000000</v>
      </c>
      <c r="D3" s="581">
        <f>'PERSONAL PRESTACIÓN DE SERVICIO'!B200+'PERSONAL PRESTACIÓN DE SERVICIO'!B197</f>
        <v>291500000</v>
      </c>
      <c r="E3" s="581">
        <f>SUM(C3:C9)-D3</f>
        <v>267500000</v>
      </c>
      <c r="F3" s="581">
        <f>D3+E3</f>
        <v>559000000</v>
      </c>
      <c r="G3" s="527">
        <f>F3/$F$71</f>
        <v>6.1471435764709786E-2</v>
      </c>
    </row>
    <row r="4" spans="1:33" ht="35">
      <c r="A4" s="542"/>
      <c r="B4" s="3" t="s">
        <v>64</v>
      </c>
      <c r="C4" s="5">
        <v>60000000</v>
      </c>
      <c r="D4" s="582"/>
      <c r="E4" s="582"/>
      <c r="F4" s="582"/>
      <c r="G4" s="528"/>
    </row>
    <row r="5" spans="1:33" ht="52.5">
      <c r="A5" s="542"/>
      <c r="B5" s="3" t="s">
        <v>66</v>
      </c>
      <c r="C5" s="5">
        <v>25000000</v>
      </c>
      <c r="D5" s="582"/>
      <c r="E5" s="582"/>
      <c r="F5" s="582"/>
      <c r="G5" s="528"/>
    </row>
    <row r="6" spans="1:33" ht="35">
      <c r="A6" s="542"/>
      <c r="B6" s="3" t="s">
        <v>16</v>
      </c>
      <c r="C6" s="5">
        <v>37384000</v>
      </c>
      <c r="D6" s="582"/>
      <c r="E6" s="582"/>
      <c r="F6" s="582"/>
      <c r="G6" s="528"/>
    </row>
    <row r="7" spans="1:33" ht="35">
      <c r="A7" s="542"/>
      <c r="B7" s="3" t="s">
        <v>68</v>
      </c>
      <c r="C7" s="6">
        <v>85200000</v>
      </c>
      <c r="D7" s="582"/>
      <c r="E7" s="582"/>
      <c r="F7" s="582"/>
      <c r="G7" s="528"/>
    </row>
    <row r="8" spans="1:33" ht="52.5">
      <c r="A8" s="542"/>
      <c r="B8" s="3" t="s">
        <v>71</v>
      </c>
      <c r="C8" s="6">
        <v>156300000</v>
      </c>
      <c r="D8" s="582"/>
      <c r="E8" s="582"/>
      <c r="F8" s="582"/>
      <c r="G8" s="528"/>
    </row>
    <row r="9" spans="1:33" ht="35">
      <c r="A9" s="542"/>
      <c r="B9" s="3" t="s">
        <v>73</v>
      </c>
      <c r="C9" s="6">
        <f>103491548+41624452</f>
        <v>145116000</v>
      </c>
      <c r="D9" s="583"/>
      <c r="E9" s="583"/>
      <c r="F9" s="583"/>
      <c r="G9" s="529"/>
    </row>
    <row r="10" spans="1:33" ht="52.5">
      <c r="A10" s="542"/>
      <c r="B10" s="7" t="s">
        <v>75</v>
      </c>
      <c r="C10" s="8">
        <v>245000000</v>
      </c>
      <c r="D10" s="584">
        <f>'PERSONAL PRESTACIÓN DE SERVICIO'!B198</f>
        <v>29150000</v>
      </c>
      <c r="E10" s="584">
        <f>SUM(C10:C14)-D10</f>
        <v>551517828</v>
      </c>
      <c r="F10" s="584">
        <f>E10+D10</f>
        <v>580667828</v>
      </c>
      <c r="G10" s="530">
        <f>F10/F71</f>
        <v>6.3854177262138739E-2</v>
      </c>
    </row>
    <row r="11" spans="1:33" ht="35">
      <c r="A11" s="542"/>
      <c r="B11" s="7" t="s">
        <v>77</v>
      </c>
      <c r="C11" s="8">
        <v>135000000</v>
      </c>
      <c r="D11" s="585"/>
      <c r="E11" s="585"/>
      <c r="F11" s="585"/>
      <c r="G11" s="531"/>
    </row>
    <row r="12" spans="1:33" ht="35">
      <c r="A12" s="542"/>
      <c r="B12" s="7" t="s">
        <v>79</v>
      </c>
      <c r="C12" s="8">
        <v>50000000</v>
      </c>
      <c r="D12" s="585"/>
      <c r="E12" s="585"/>
      <c r="F12" s="585"/>
      <c r="G12" s="531"/>
    </row>
    <row r="13" spans="1:33">
      <c r="A13" s="542"/>
      <c r="B13" s="7" t="s">
        <v>80</v>
      </c>
      <c r="C13" s="8">
        <v>100300000</v>
      </c>
      <c r="D13" s="585"/>
      <c r="E13" s="585"/>
      <c r="F13" s="585"/>
      <c r="G13" s="531"/>
    </row>
    <row r="14" spans="1:33" ht="35">
      <c r="A14" s="542"/>
      <c r="B14" s="7" t="s">
        <v>82</v>
      </c>
      <c r="C14" s="8">
        <v>50367828</v>
      </c>
      <c r="D14" s="586"/>
      <c r="E14" s="586"/>
      <c r="F14" s="586"/>
      <c r="G14" s="532"/>
    </row>
    <row r="15" spans="1:33" ht="35">
      <c r="A15" s="542"/>
      <c r="B15" s="9" t="s">
        <v>84</v>
      </c>
      <c r="C15" s="10">
        <v>20000000</v>
      </c>
      <c r="D15" s="587">
        <f>'PERSONAL PRESTACIÓN DE SERVICIO'!B199</f>
        <v>460460000</v>
      </c>
      <c r="E15" s="587">
        <f>SUM(C15:C23)-D15</f>
        <v>1020146394</v>
      </c>
      <c r="F15" s="587">
        <f>E15+D15</f>
        <v>1480606394</v>
      </c>
      <c r="G15" s="533">
        <f>F15/F71</f>
        <v>0.16281753281143041</v>
      </c>
    </row>
    <row r="16" spans="1:33" ht="52.5">
      <c r="A16" s="542"/>
      <c r="B16" s="11" t="s">
        <v>86</v>
      </c>
      <c r="C16" s="10">
        <v>400000000</v>
      </c>
      <c r="D16" s="588"/>
      <c r="E16" s="588"/>
      <c r="F16" s="588"/>
      <c r="G16" s="534"/>
    </row>
    <row r="17" spans="1:7" ht="35">
      <c r="A17" s="542"/>
      <c r="B17" s="9" t="s">
        <v>88</v>
      </c>
      <c r="C17" s="10">
        <v>500000000</v>
      </c>
      <c r="D17" s="588"/>
      <c r="E17" s="588"/>
      <c r="F17" s="588"/>
      <c r="G17" s="534"/>
    </row>
    <row r="18" spans="1:7" ht="35">
      <c r="A18" s="542"/>
      <c r="B18" s="11" t="s">
        <v>19</v>
      </c>
      <c r="C18" s="10">
        <v>330000000</v>
      </c>
      <c r="D18" s="588"/>
      <c r="E18" s="588"/>
      <c r="F18" s="588"/>
      <c r="G18" s="534"/>
    </row>
    <row r="19" spans="1:7" ht="35">
      <c r="A19" s="542"/>
      <c r="B19" s="11" t="s">
        <v>90</v>
      </c>
      <c r="C19" s="10">
        <v>20000000</v>
      </c>
      <c r="D19" s="588"/>
      <c r="E19" s="588"/>
      <c r="F19" s="588"/>
      <c r="G19" s="534"/>
    </row>
    <row r="20" spans="1:7" ht="35">
      <c r="A20" s="542"/>
      <c r="B20" s="11" t="s">
        <v>21</v>
      </c>
      <c r="C20" s="10">
        <v>40000000</v>
      </c>
      <c r="D20" s="588"/>
      <c r="E20" s="588"/>
      <c r="F20" s="588"/>
      <c r="G20" s="534"/>
    </row>
    <row r="21" spans="1:7" ht="35">
      <c r="A21" s="542"/>
      <c r="B21" s="12" t="s">
        <v>92</v>
      </c>
      <c r="C21" s="10">
        <v>30000000</v>
      </c>
      <c r="D21" s="588"/>
      <c r="E21" s="588"/>
      <c r="F21" s="588"/>
      <c r="G21" s="534"/>
    </row>
    <row r="22" spans="1:7" ht="35">
      <c r="A22" s="542"/>
      <c r="B22" s="9" t="s">
        <v>93</v>
      </c>
      <c r="C22" s="10">
        <v>30000000</v>
      </c>
      <c r="D22" s="588"/>
      <c r="E22" s="588"/>
      <c r="F22" s="588"/>
      <c r="G22" s="534"/>
    </row>
    <row r="23" spans="1:7" ht="35">
      <c r="A23" s="542"/>
      <c r="B23" s="11" t="s">
        <v>206</v>
      </c>
      <c r="C23" s="10">
        <v>110606394</v>
      </c>
      <c r="D23" s="589"/>
      <c r="E23" s="589"/>
      <c r="F23" s="589"/>
      <c r="G23" s="535"/>
    </row>
    <row r="24" spans="1:7" ht="35">
      <c r="A24" s="542"/>
      <c r="B24" s="13" t="s">
        <v>27</v>
      </c>
      <c r="C24" s="14">
        <v>120000000</v>
      </c>
      <c r="D24" s="571">
        <f>'PERSONAL PRESTACIÓN DE SERVICIO'!B189</f>
        <v>24200000</v>
      </c>
      <c r="E24" s="571">
        <f>SUM(C24:C27)-D24</f>
        <v>276500707</v>
      </c>
      <c r="F24" s="571">
        <f>E24+D24</f>
        <v>300700707</v>
      </c>
      <c r="G24" s="536">
        <f>F24/F71</f>
        <v>3.3067091582742965E-2</v>
      </c>
    </row>
    <row r="25" spans="1:7" ht="35">
      <c r="A25" s="542"/>
      <c r="B25" s="13" t="s">
        <v>96</v>
      </c>
      <c r="C25" s="14">
        <v>70000000</v>
      </c>
      <c r="D25" s="572"/>
      <c r="E25" s="572"/>
      <c r="F25" s="572"/>
      <c r="G25" s="537"/>
    </row>
    <row r="26" spans="1:7" ht="52.5">
      <c r="A26" s="542"/>
      <c r="B26" s="13" t="s">
        <v>98</v>
      </c>
      <c r="C26" s="14">
        <v>40000000</v>
      </c>
      <c r="D26" s="572"/>
      <c r="E26" s="572"/>
      <c r="F26" s="572"/>
      <c r="G26" s="537"/>
    </row>
    <row r="27" spans="1:7" ht="35">
      <c r="A27" s="542"/>
      <c r="B27" s="13" t="s">
        <v>100</v>
      </c>
      <c r="C27" s="14">
        <v>70700707</v>
      </c>
      <c r="D27" s="573"/>
      <c r="E27" s="573"/>
      <c r="F27" s="573"/>
      <c r="G27" s="538"/>
    </row>
    <row r="28" spans="1:7" ht="35">
      <c r="A28" s="542"/>
      <c r="B28" s="15" t="s">
        <v>29</v>
      </c>
      <c r="C28" s="16">
        <v>100000000</v>
      </c>
      <c r="D28" s="574">
        <v>0</v>
      </c>
      <c r="E28" s="574">
        <f>C28+C29</f>
        <v>201376531</v>
      </c>
      <c r="F28" s="574">
        <f>E28+D28</f>
        <v>201376531</v>
      </c>
      <c r="G28" s="520">
        <f>F28/F71</f>
        <v>2.2144730751138802E-2</v>
      </c>
    </row>
    <row r="29" spans="1:7" ht="35">
      <c r="A29" s="543"/>
      <c r="B29" s="15" t="s">
        <v>101</v>
      </c>
      <c r="C29" s="16">
        <v>101376531</v>
      </c>
      <c r="D29" s="575"/>
      <c r="E29" s="575"/>
      <c r="F29" s="575"/>
      <c r="G29" s="521"/>
    </row>
    <row r="30" spans="1:7">
      <c r="A30" s="544" t="s">
        <v>461</v>
      </c>
      <c r="B30" s="17" t="s">
        <v>107</v>
      </c>
      <c r="C30" s="18">
        <v>800000000</v>
      </c>
      <c r="D30" s="576">
        <f>'PERSONAL PRESTACIÓN DE SERVICIO'!B194</f>
        <v>852500000</v>
      </c>
      <c r="E30" s="576">
        <f>SUM(C30:C38)-D30</f>
        <v>269289726</v>
      </c>
      <c r="F30" s="576">
        <f>D30+E30</f>
        <v>1121789726</v>
      </c>
      <c r="G30" s="522">
        <f>F30/F71</f>
        <v>0.12335961553366796</v>
      </c>
    </row>
    <row r="31" spans="1:7">
      <c r="A31" s="545"/>
      <c r="B31" s="17" t="s">
        <v>109</v>
      </c>
      <c r="C31" s="18">
        <v>35000000</v>
      </c>
      <c r="D31" s="577"/>
      <c r="E31" s="577"/>
      <c r="F31" s="577"/>
      <c r="G31" s="523"/>
    </row>
    <row r="32" spans="1:7">
      <c r="A32" s="545"/>
      <c r="B32" s="19" t="s">
        <v>111</v>
      </c>
      <c r="C32" s="20">
        <v>40000000</v>
      </c>
      <c r="D32" s="577"/>
      <c r="E32" s="577"/>
      <c r="F32" s="577"/>
      <c r="G32" s="523"/>
    </row>
    <row r="33" spans="1:7" ht="35">
      <c r="A33" s="545"/>
      <c r="B33" s="19" t="s">
        <v>113</v>
      </c>
      <c r="C33" s="18">
        <v>50000000</v>
      </c>
      <c r="D33" s="577"/>
      <c r="E33" s="577"/>
      <c r="F33" s="577"/>
      <c r="G33" s="523"/>
    </row>
    <row r="34" spans="1:7" ht="35">
      <c r="A34" s="545"/>
      <c r="B34" s="19" t="s">
        <v>115</v>
      </c>
      <c r="C34" s="18">
        <v>70000000</v>
      </c>
      <c r="D34" s="577"/>
      <c r="E34" s="577"/>
      <c r="F34" s="577"/>
      <c r="G34" s="523"/>
    </row>
    <row r="35" spans="1:7" ht="35">
      <c r="A35" s="545"/>
      <c r="B35" s="19" t="s">
        <v>117</v>
      </c>
      <c r="C35" s="18">
        <v>30000000</v>
      </c>
      <c r="D35" s="577"/>
      <c r="E35" s="577"/>
      <c r="F35" s="577"/>
      <c r="G35" s="523"/>
    </row>
    <row r="36" spans="1:7">
      <c r="A36" s="545"/>
      <c r="B36" s="19" t="s">
        <v>119</v>
      </c>
      <c r="C36" s="18">
        <v>50000000</v>
      </c>
      <c r="D36" s="577"/>
      <c r="E36" s="577"/>
      <c r="F36" s="577"/>
      <c r="G36" s="523"/>
    </row>
    <row r="37" spans="1:7">
      <c r="A37" s="545"/>
      <c r="B37" s="19" t="s">
        <v>121</v>
      </c>
      <c r="C37" s="18">
        <v>26789726</v>
      </c>
      <c r="D37" s="577"/>
      <c r="E37" s="577"/>
      <c r="F37" s="577"/>
      <c r="G37" s="523"/>
    </row>
    <row r="38" spans="1:7">
      <c r="A38" s="545"/>
      <c r="B38" s="19" t="s">
        <v>123</v>
      </c>
      <c r="C38" s="18">
        <v>20000000</v>
      </c>
      <c r="D38" s="578"/>
      <c r="E38" s="578"/>
      <c r="F38" s="578"/>
      <c r="G38" s="524"/>
    </row>
    <row r="39" spans="1:7">
      <c r="A39" s="545"/>
      <c r="B39" s="82" t="s">
        <v>33</v>
      </c>
      <c r="C39" s="21">
        <v>130000000</v>
      </c>
      <c r="D39" s="564">
        <v>0</v>
      </c>
      <c r="E39" s="564">
        <f>C39+C40</f>
        <v>372856007</v>
      </c>
      <c r="F39" s="564">
        <f>D39+E39</f>
        <v>372856007</v>
      </c>
      <c r="G39" s="566">
        <f>F39/F71</f>
        <v>4.1001778325199793E-2</v>
      </c>
    </row>
    <row r="40" spans="1:7" ht="35">
      <c r="A40" s="545"/>
      <c r="B40" s="82" t="s">
        <v>239</v>
      </c>
      <c r="C40" s="21">
        <v>242856007</v>
      </c>
      <c r="D40" s="565"/>
      <c r="E40" s="565"/>
      <c r="F40" s="565"/>
      <c r="G40" s="567"/>
    </row>
    <row r="41" spans="1:7">
      <c r="A41" s="545"/>
      <c r="B41" s="22" t="s">
        <v>37</v>
      </c>
      <c r="C41" s="23">
        <v>130000000</v>
      </c>
      <c r="D41" s="568">
        <f>'PERSONAL PRESTACIÓN DE SERVICIO'!B190+'PERSONAL PRESTACIÓN DE SERVICIO'!B192+'PERSONAL PRESTACIÓN DE SERVICIO'!B193+'PERSONAL PRESTACIÓN DE SERVICIO'!B195+'PERSONAL PRESTACIÓN DE SERVICIO'!B196+'PERSONAL PRESTACIÓN DE SERVICIO'!B202</f>
        <v>1278040000</v>
      </c>
      <c r="E41" s="568">
        <f>SUM(C41:C47)-D41</f>
        <v>2015529669</v>
      </c>
      <c r="F41" s="568">
        <f>D41+E41</f>
        <v>3293569669</v>
      </c>
      <c r="G41" s="553">
        <f>F41/F71</f>
        <v>0.36218328505282643</v>
      </c>
    </row>
    <row r="42" spans="1:7">
      <c r="A42" s="545"/>
      <c r="B42" s="22" t="s">
        <v>213</v>
      </c>
      <c r="C42" s="23">
        <v>141237869</v>
      </c>
      <c r="D42" s="569"/>
      <c r="E42" s="569"/>
      <c r="F42" s="569"/>
      <c r="G42" s="554"/>
    </row>
    <row r="43" spans="1:7" ht="52.5">
      <c r="A43" s="545"/>
      <c r="B43" s="24" t="s">
        <v>128</v>
      </c>
      <c r="C43" s="25">
        <v>1136494463</v>
      </c>
      <c r="D43" s="569"/>
      <c r="E43" s="569"/>
      <c r="F43" s="569"/>
      <c r="G43" s="554"/>
    </row>
    <row r="44" spans="1:7" ht="35">
      <c r="A44" s="545"/>
      <c r="B44" s="26" t="s">
        <v>39</v>
      </c>
      <c r="C44" s="27">
        <v>800000000</v>
      </c>
      <c r="D44" s="569"/>
      <c r="E44" s="569"/>
      <c r="F44" s="569"/>
      <c r="G44" s="554"/>
    </row>
    <row r="45" spans="1:7" ht="35">
      <c r="A45" s="545"/>
      <c r="B45" s="26" t="s">
        <v>130</v>
      </c>
      <c r="C45" s="27">
        <v>400000000</v>
      </c>
      <c r="D45" s="569"/>
      <c r="E45" s="569"/>
      <c r="F45" s="569"/>
      <c r="G45" s="554"/>
    </row>
    <row r="46" spans="1:7">
      <c r="A46" s="545"/>
      <c r="B46" s="26" t="s">
        <v>217</v>
      </c>
      <c r="C46" s="27">
        <v>350000000</v>
      </c>
      <c r="D46" s="569"/>
      <c r="E46" s="569"/>
      <c r="F46" s="569"/>
      <c r="G46" s="554"/>
    </row>
    <row r="47" spans="1:7" ht="35">
      <c r="A47" s="546"/>
      <c r="B47" s="26" t="s">
        <v>214</v>
      </c>
      <c r="C47" s="28">
        <v>335837337</v>
      </c>
      <c r="D47" s="570"/>
      <c r="E47" s="570"/>
      <c r="F47" s="570"/>
      <c r="G47" s="555"/>
    </row>
    <row r="48" spans="1:7">
      <c r="A48" s="547" t="s">
        <v>135</v>
      </c>
      <c r="B48" s="29" t="s">
        <v>220</v>
      </c>
      <c r="C48" s="30">
        <v>136182427</v>
      </c>
      <c r="D48" s="561">
        <f>'PERSONAL PRESTACIÓN DE SERVICIO'!B191</f>
        <v>114840000</v>
      </c>
      <c r="E48" s="561">
        <f>SUM(C48:C49)-D48</f>
        <v>131342427</v>
      </c>
      <c r="F48" s="561">
        <f>D48+E48</f>
        <v>246182427</v>
      </c>
      <c r="G48" s="556">
        <f>F48/F71</f>
        <v>2.7071891319733195E-2</v>
      </c>
    </row>
    <row r="49" spans="1:7">
      <c r="A49" s="548"/>
      <c r="B49" s="29" t="s">
        <v>41</v>
      </c>
      <c r="C49" s="30">
        <v>110000000</v>
      </c>
      <c r="D49" s="562"/>
      <c r="E49" s="562"/>
      <c r="F49" s="562"/>
      <c r="G49" s="557"/>
    </row>
    <row r="50" spans="1:7">
      <c r="A50" s="549" t="s">
        <v>462</v>
      </c>
      <c r="B50" s="31" t="s">
        <v>221</v>
      </c>
      <c r="C50" s="32">
        <v>5000000</v>
      </c>
      <c r="D50" s="563">
        <f>'PERSONAL PRESTACIÓN DE SERVICIO'!B201</f>
        <v>270160000</v>
      </c>
      <c r="E50" s="563">
        <f>(F50-C69-C70-D50)</f>
        <v>126745236</v>
      </c>
      <c r="F50" s="563">
        <v>936905236</v>
      </c>
      <c r="G50" s="560">
        <f>F50/F71</f>
        <v>0.10302846159641192</v>
      </c>
    </row>
    <row r="51" spans="1:7">
      <c r="A51" s="550"/>
      <c r="B51" s="31" t="s">
        <v>222</v>
      </c>
      <c r="C51" s="32">
        <v>5000000</v>
      </c>
      <c r="D51" s="563"/>
      <c r="E51" s="563"/>
      <c r="F51" s="563"/>
      <c r="G51" s="560"/>
    </row>
    <row r="52" spans="1:7">
      <c r="A52" s="550"/>
      <c r="B52" s="31" t="s">
        <v>223</v>
      </c>
      <c r="C52" s="32">
        <v>5000000</v>
      </c>
      <c r="D52" s="563"/>
      <c r="E52" s="563"/>
      <c r="F52" s="563"/>
      <c r="G52" s="560"/>
    </row>
    <row r="53" spans="1:7">
      <c r="A53" s="550"/>
      <c r="B53" s="31" t="s">
        <v>224</v>
      </c>
      <c r="C53" s="32">
        <v>5000000</v>
      </c>
      <c r="D53" s="563"/>
      <c r="E53" s="563"/>
      <c r="F53" s="563"/>
      <c r="G53" s="560"/>
    </row>
    <row r="54" spans="1:7">
      <c r="A54" s="550"/>
      <c r="B54" s="31" t="s">
        <v>225</v>
      </c>
      <c r="C54" s="32">
        <v>5000000</v>
      </c>
      <c r="D54" s="563"/>
      <c r="E54" s="563"/>
      <c r="F54" s="563"/>
      <c r="G54" s="560"/>
    </row>
    <row r="55" spans="1:7">
      <c r="A55" s="550"/>
      <c r="B55" s="31" t="s">
        <v>6</v>
      </c>
      <c r="C55" s="32">
        <v>5000000</v>
      </c>
      <c r="D55" s="563"/>
      <c r="E55" s="563"/>
      <c r="F55" s="563"/>
      <c r="G55" s="560"/>
    </row>
    <row r="56" spans="1:7">
      <c r="A56" s="550"/>
      <c r="B56" s="31" t="s">
        <v>226</v>
      </c>
      <c r="C56" s="32">
        <v>5000000</v>
      </c>
      <c r="D56" s="563"/>
      <c r="E56" s="563"/>
      <c r="F56" s="563"/>
      <c r="G56" s="560"/>
    </row>
    <row r="57" spans="1:7">
      <c r="A57" s="550"/>
      <c r="B57" s="31" t="s">
        <v>227</v>
      </c>
      <c r="C57" s="32">
        <v>5000000</v>
      </c>
      <c r="D57" s="563"/>
      <c r="E57" s="563"/>
      <c r="F57" s="563"/>
      <c r="G57" s="560"/>
    </row>
    <row r="58" spans="1:7">
      <c r="A58" s="550"/>
      <c r="B58" s="31" t="s">
        <v>228</v>
      </c>
      <c r="C58" s="32">
        <v>5000000</v>
      </c>
      <c r="D58" s="563"/>
      <c r="E58" s="563"/>
      <c r="F58" s="563"/>
      <c r="G58" s="560"/>
    </row>
    <row r="59" spans="1:7">
      <c r="A59" s="550"/>
      <c r="B59" s="31" t="s">
        <v>229</v>
      </c>
      <c r="C59" s="32">
        <v>5000000</v>
      </c>
      <c r="D59" s="563"/>
      <c r="E59" s="563"/>
      <c r="F59" s="563"/>
      <c r="G59" s="560"/>
    </row>
    <row r="60" spans="1:7">
      <c r="A60" s="550"/>
      <c r="B60" s="31" t="s">
        <v>230</v>
      </c>
      <c r="C60" s="32">
        <v>5000000</v>
      </c>
      <c r="D60" s="563"/>
      <c r="E60" s="563"/>
      <c r="F60" s="563"/>
      <c r="G60" s="560"/>
    </row>
    <row r="61" spans="1:7">
      <c r="A61" s="550"/>
      <c r="B61" s="31" t="s">
        <v>231</v>
      </c>
      <c r="C61" s="32">
        <v>5000000</v>
      </c>
      <c r="D61" s="563"/>
      <c r="E61" s="563"/>
      <c r="F61" s="563"/>
      <c r="G61" s="560"/>
    </row>
    <row r="62" spans="1:7">
      <c r="A62" s="550"/>
      <c r="B62" s="33" t="s">
        <v>144</v>
      </c>
      <c r="C62" s="34">
        <v>5000000</v>
      </c>
      <c r="D62" s="563"/>
      <c r="E62" s="563"/>
      <c r="F62" s="563"/>
      <c r="G62" s="560"/>
    </row>
    <row r="63" spans="1:7" ht="35">
      <c r="A63" s="550"/>
      <c r="B63" s="35" t="s">
        <v>146</v>
      </c>
      <c r="C63" s="36">
        <v>10000000</v>
      </c>
      <c r="D63" s="563"/>
      <c r="E63" s="563"/>
      <c r="F63" s="563"/>
      <c r="G63" s="560"/>
    </row>
    <row r="64" spans="1:7">
      <c r="A64" s="550"/>
      <c r="B64" s="35" t="s">
        <v>43</v>
      </c>
      <c r="C64" s="36">
        <v>10000000</v>
      </c>
      <c r="D64" s="563"/>
      <c r="E64" s="563"/>
      <c r="F64" s="563"/>
      <c r="G64" s="560"/>
    </row>
    <row r="65" spans="1:7">
      <c r="A65" s="550"/>
      <c r="B65" s="37" t="s">
        <v>148</v>
      </c>
      <c r="C65" s="36">
        <v>10000000</v>
      </c>
      <c r="D65" s="563"/>
      <c r="E65" s="563"/>
      <c r="F65" s="563"/>
      <c r="G65" s="560"/>
    </row>
    <row r="66" spans="1:7">
      <c r="A66" s="550"/>
      <c r="B66" s="38" t="s">
        <v>233</v>
      </c>
      <c r="C66" s="36">
        <v>21745236</v>
      </c>
      <c r="D66" s="563"/>
      <c r="E66" s="563"/>
      <c r="F66" s="563"/>
      <c r="G66" s="560"/>
    </row>
    <row r="67" spans="1:7">
      <c r="A67" s="550"/>
      <c r="B67" s="39" t="s">
        <v>153</v>
      </c>
      <c r="C67" s="40">
        <v>5000000</v>
      </c>
      <c r="D67" s="563"/>
      <c r="E67" s="563"/>
      <c r="F67" s="563"/>
      <c r="G67" s="560"/>
    </row>
    <row r="68" spans="1:7">
      <c r="A68" s="551"/>
      <c r="B68" s="81" t="s">
        <v>157</v>
      </c>
      <c r="C68" s="41">
        <v>5000000</v>
      </c>
      <c r="D68" s="563"/>
      <c r="E68" s="563"/>
      <c r="F68" s="563"/>
      <c r="G68" s="560"/>
    </row>
    <row r="69" spans="1:7" s="85" customFormat="1">
      <c r="B69" s="81" t="s">
        <v>463</v>
      </c>
      <c r="C69" s="41">
        <v>360000000</v>
      </c>
      <c r="D69" s="563"/>
      <c r="E69" s="563"/>
      <c r="F69" s="563"/>
      <c r="G69" s="560"/>
    </row>
    <row r="70" spans="1:7" s="85" customFormat="1">
      <c r="B70" s="81" t="s">
        <v>464</v>
      </c>
      <c r="C70" s="41">
        <v>180000000</v>
      </c>
      <c r="D70" s="563"/>
      <c r="E70" s="563"/>
      <c r="F70" s="563"/>
      <c r="G70" s="560"/>
    </row>
    <row r="71" spans="1:7" ht="41" customHeight="1">
      <c r="A71" s="552" t="s">
        <v>237</v>
      </c>
      <c r="B71" s="552"/>
      <c r="C71" s="83">
        <f>SUM(C3:C70)</f>
        <v>8823494525</v>
      </c>
      <c r="D71" s="83">
        <f t="shared" ref="D71:F71" si="0">SUM(D3:D70)</f>
        <v>3320850000</v>
      </c>
      <c r="E71" s="83">
        <f t="shared" si="0"/>
        <v>5232804525</v>
      </c>
      <c r="F71" s="83">
        <f t="shared" si="0"/>
        <v>9093654525</v>
      </c>
      <c r="G71" s="558">
        <f>G3+G10+G15+G24+G28+G30+G39+G41+G48+G50</f>
        <v>1</v>
      </c>
    </row>
    <row r="72" spans="1:7" ht="44" customHeight="1">
      <c r="A72" s="559" t="s">
        <v>457</v>
      </c>
      <c r="B72" s="559"/>
      <c r="C72" s="559"/>
      <c r="D72" s="84">
        <f>D71/C71</f>
        <v>0.37636448808245848</v>
      </c>
      <c r="E72" s="84">
        <f>E71/C71</f>
        <v>0.59305352433479297</v>
      </c>
      <c r="F72" s="84">
        <f>F71/C71</f>
        <v>1.0306182543928082</v>
      </c>
      <c r="G72" s="558"/>
    </row>
    <row r="73" spans="1:7" s="85" customFormat="1"/>
    <row r="74" spans="1:7" s="85" customFormat="1"/>
    <row r="75" spans="1:7" s="85" customFormat="1"/>
    <row r="76" spans="1:7" s="85" customFormat="1"/>
    <row r="77" spans="1:7" s="85" customFormat="1">
      <c r="F77" s="86"/>
    </row>
    <row r="78" spans="1:7" s="85" customFormat="1"/>
    <row r="79" spans="1:7" s="85" customFormat="1"/>
    <row r="80" spans="1:7" s="85" customFormat="1"/>
    <row r="81" s="85" customFormat="1"/>
    <row r="82" s="85" customFormat="1"/>
    <row r="83" s="85" customFormat="1"/>
    <row r="84" s="85" customFormat="1"/>
    <row r="85" s="85" customFormat="1"/>
    <row r="86" s="85" customFormat="1"/>
    <row r="87" s="85" customFormat="1"/>
    <row r="88" s="85" customFormat="1"/>
    <row r="89" s="85" customFormat="1"/>
    <row r="90" s="85" customFormat="1"/>
    <row r="91" s="85" customFormat="1"/>
    <row r="92" s="85" customFormat="1"/>
    <row r="93" s="85" customFormat="1"/>
    <row r="94" s="85" customFormat="1"/>
    <row r="95" s="85" customFormat="1"/>
    <row r="96" s="85" customFormat="1"/>
    <row r="97" s="85" customFormat="1"/>
    <row r="98" s="85" customFormat="1"/>
    <row r="99" s="85" customFormat="1"/>
    <row r="100" s="85" customFormat="1"/>
    <row r="101" s="85" customFormat="1"/>
    <row r="102" s="85" customFormat="1"/>
    <row r="103" s="85" customFormat="1"/>
    <row r="104" s="85" customFormat="1"/>
    <row r="105" s="85" customFormat="1"/>
    <row r="106" s="85" customFormat="1"/>
    <row r="107" s="85" customFormat="1"/>
    <row r="108" s="85" customFormat="1"/>
    <row r="109" s="85" customFormat="1"/>
    <row r="110" s="85" customFormat="1"/>
    <row r="111" s="85" customFormat="1"/>
    <row r="112" s="85" customFormat="1"/>
    <row r="113" s="85" customFormat="1"/>
    <row r="114" s="85" customFormat="1"/>
    <row r="115" s="85" customFormat="1"/>
    <row r="116" s="85" customFormat="1"/>
    <row r="117" s="85" customFormat="1"/>
    <row r="118" s="85" customFormat="1"/>
    <row r="119" s="85" customFormat="1"/>
    <row r="120" s="85" customFormat="1"/>
    <row r="121" s="85" customFormat="1"/>
    <row r="122" s="85" customFormat="1"/>
    <row r="123" s="85" customFormat="1"/>
    <row r="124" s="85" customFormat="1"/>
    <row r="125" s="85" customFormat="1"/>
    <row r="126" s="85" customFormat="1"/>
    <row r="127" s="85" customFormat="1"/>
    <row r="128" s="85" customFormat="1"/>
    <row r="129" s="85" customFormat="1"/>
    <row r="130" s="85" customFormat="1"/>
    <row r="131" s="85" customFormat="1"/>
    <row r="132" s="85" customFormat="1"/>
    <row r="133" s="85" customFormat="1"/>
    <row r="134" s="85" customFormat="1"/>
    <row r="135" s="85" customFormat="1"/>
    <row r="136" s="85" customFormat="1"/>
    <row r="137" s="85" customFormat="1"/>
    <row r="138" s="85" customFormat="1"/>
    <row r="139" s="85" customFormat="1"/>
    <row r="140" s="85" customFormat="1"/>
    <row r="141" s="85" customFormat="1"/>
    <row r="142" s="85" customFormat="1"/>
    <row r="143" s="85" customFormat="1"/>
    <row r="144" s="85" customFormat="1"/>
    <row r="145" s="85" customFormat="1"/>
    <row r="146" s="85" customFormat="1"/>
    <row r="147" s="85" customFormat="1"/>
    <row r="148" s="85" customFormat="1"/>
    <row r="149" s="85" customFormat="1"/>
    <row r="150" s="85" customFormat="1"/>
    <row r="151" s="85" customFormat="1"/>
    <row r="152" s="85" customFormat="1"/>
    <row r="153" s="85" customFormat="1"/>
    <row r="154" s="85" customFormat="1"/>
    <row r="155" s="85" customFormat="1"/>
    <row r="156" s="85" customFormat="1"/>
    <row r="157" s="85" customFormat="1"/>
    <row r="158" s="85" customFormat="1"/>
    <row r="159" s="85" customFormat="1"/>
    <row r="160" s="85" customFormat="1"/>
    <row r="161" s="85" customFormat="1"/>
    <row r="162" s="85" customFormat="1"/>
    <row r="163" s="85" customFormat="1"/>
    <row r="164" s="85" customFormat="1"/>
    <row r="165" s="85" customFormat="1"/>
    <row r="166" s="85" customFormat="1"/>
    <row r="167" s="85" customFormat="1"/>
    <row r="168" s="85" customFormat="1"/>
    <row r="169" s="85" customFormat="1"/>
    <row r="170" s="85" customFormat="1"/>
    <row r="171" s="85" customFormat="1"/>
    <row r="172" s="85" customFormat="1"/>
    <row r="173" s="85" customFormat="1"/>
    <row r="174" s="85" customFormat="1"/>
    <row r="175" s="85" customFormat="1"/>
    <row r="176" s="85" customFormat="1"/>
    <row r="177" s="85" customFormat="1"/>
    <row r="178" s="85" customFormat="1"/>
  </sheetData>
  <sheetProtection password="AE7A" sheet="1" objects="1" scenarios="1"/>
  <mergeCells count="53">
    <mergeCell ref="D10:D14"/>
    <mergeCell ref="E10:E14"/>
    <mergeCell ref="F10:F14"/>
    <mergeCell ref="D15:D23"/>
    <mergeCell ref="E15:E23"/>
    <mergeCell ref="F15:F23"/>
    <mergeCell ref="D1:E1"/>
    <mergeCell ref="B1:B2"/>
    <mergeCell ref="C1:C2"/>
    <mergeCell ref="F1:F2"/>
    <mergeCell ref="D3:D9"/>
    <mergeCell ref="E3:E9"/>
    <mergeCell ref="F3:F9"/>
    <mergeCell ref="F24:F27"/>
    <mergeCell ref="D28:D29"/>
    <mergeCell ref="E28:E29"/>
    <mergeCell ref="F28:F29"/>
    <mergeCell ref="D30:D38"/>
    <mergeCell ref="E30:E38"/>
    <mergeCell ref="F30:F38"/>
    <mergeCell ref="D24:D27"/>
    <mergeCell ref="E24:E27"/>
    <mergeCell ref="D39:D40"/>
    <mergeCell ref="E39:E40"/>
    <mergeCell ref="F39:F40"/>
    <mergeCell ref="G39:G40"/>
    <mergeCell ref="D41:D47"/>
    <mergeCell ref="E41:E47"/>
    <mergeCell ref="F41:F47"/>
    <mergeCell ref="A71:B71"/>
    <mergeCell ref="G41:G47"/>
    <mergeCell ref="G48:G49"/>
    <mergeCell ref="G71:G72"/>
    <mergeCell ref="A72:C72"/>
    <mergeCell ref="G50:G70"/>
    <mergeCell ref="D48:D49"/>
    <mergeCell ref="E48:E49"/>
    <mergeCell ref="F48:F49"/>
    <mergeCell ref="D50:D70"/>
    <mergeCell ref="E50:E70"/>
    <mergeCell ref="F50:F70"/>
    <mergeCell ref="A1:A2"/>
    <mergeCell ref="A3:A29"/>
    <mergeCell ref="A30:A47"/>
    <mergeCell ref="A48:A49"/>
    <mergeCell ref="A50:A68"/>
    <mergeCell ref="G28:G29"/>
    <mergeCell ref="G30:G38"/>
    <mergeCell ref="G1:G2"/>
    <mergeCell ref="G3:G9"/>
    <mergeCell ref="G10:G14"/>
    <mergeCell ref="G15:G23"/>
    <mergeCell ref="G24:G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3"/>
  <sheetViews>
    <sheetView topLeftCell="A13" zoomScale="119" zoomScaleNormal="120" workbookViewId="0">
      <selection activeCell="G15" sqref="G15:G18"/>
    </sheetView>
  </sheetViews>
  <sheetFormatPr baseColWidth="10" defaultColWidth="10.81640625" defaultRowHeight="34" customHeight="1"/>
  <cols>
    <col min="1" max="2" width="10.81640625" style="304"/>
    <col min="3" max="3" width="34.6328125" style="304" customWidth="1"/>
    <col min="4" max="4" width="45.81640625" style="304" customWidth="1"/>
    <col min="5" max="5" width="26.6328125" style="304" hidden="1" customWidth="1"/>
    <col min="6" max="6" width="22.36328125" style="304" customWidth="1"/>
    <col min="7" max="7" width="18" style="304" customWidth="1"/>
    <col min="8" max="8" width="20.6328125" style="304" customWidth="1"/>
    <col min="9" max="10" width="12.6328125" style="304" bestFit="1" customWidth="1"/>
    <col min="11" max="16384" width="10.81640625" style="304"/>
  </cols>
  <sheetData>
    <row r="2" spans="3:11" ht="34" customHeight="1">
      <c r="C2" s="595" t="s">
        <v>763</v>
      </c>
      <c r="D2" s="595"/>
      <c r="E2" s="595"/>
      <c r="F2" s="595"/>
      <c r="G2" s="595"/>
    </row>
    <row r="3" spans="3:11" ht="15" customHeight="1"/>
    <row r="4" spans="3:11" ht="73" customHeight="1">
      <c r="C4" s="305" t="s">
        <v>1</v>
      </c>
      <c r="D4" s="305" t="s">
        <v>3</v>
      </c>
      <c r="E4" s="305" t="s">
        <v>764</v>
      </c>
      <c r="F4" s="305" t="s">
        <v>765</v>
      </c>
      <c r="G4" s="305" t="s">
        <v>252</v>
      </c>
    </row>
    <row r="5" spans="3:11" ht="50" customHeight="1">
      <c r="C5" s="596" t="s">
        <v>766</v>
      </c>
      <c r="D5" s="306" t="s">
        <v>472</v>
      </c>
      <c r="E5" s="597" t="s">
        <v>767</v>
      </c>
      <c r="F5" s="598">
        <v>4905900780</v>
      </c>
      <c r="G5" s="599">
        <f>'[1]ACTIVIDADES Y PROYECTOS'!P5:P31</f>
        <v>3122351460</v>
      </c>
      <c r="I5" s="307"/>
      <c r="J5" s="307"/>
      <c r="K5" s="308"/>
    </row>
    <row r="6" spans="3:11" ht="52" customHeight="1">
      <c r="C6" s="596"/>
      <c r="D6" s="309" t="s">
        <v>768</v>
      </c>
      <c r="E6" s="597"/>
      <c r="F6" s="598"/>
      <c r="G6" s="599"/>
    </row>
    <row r="7" spans="3:11" ht="34" customHeight="1">
      <c r="C7" s="596"/>
      <c r="D7" s="310" t="s">
        <v>518</v>
      </c>
      <c r="E7" s="597"/>
      <c r="F7" s="598"/>
      <c r="G7" s="599"/>
      <c r="H7" s="307"/>
    </row>
    <row r="8" spans="3:11" ht="52" customHeight="1">
      <c r="C8" s="596"/>
      <c r="D8" s="306" t="s">
        <v>769</v>
      </c>
      <c r="E8" s="311" t="s">
        <v>664</v>
      </c>
      <c r="F8" s="598"/>
      <c r="G8" s="599"/>
    </row>
    <row r="9" spans="3:11" ht="48" customHeight="1">
      <c r="C9" s="596"/>
      <c r="D9" s="312" t="s">
        <v>770</v>
      </c>
      <c r="E9" s="313" t="s">
        <v>665</v>
      </c>
      <c r="F9" s="598"/>
      <c r="G9" s="599"/>
    </row>
    <row r="10" spans="3:11" ht="48" customHeight="1">
      <c r="C10" s="600" t="s">
        <v>461</v>
      </c>
      <c r="D10" s="314" t="s">
        <v>771</v>
      </c>
      <c r="E10" s="315" t="s">
        <v>666</v>
      </c>
      <c r="F10" s="601">
        <v>3547375419</v>
      </c>
      <c r="G10" s="602">
        <v>4788214402</v>
      </c>
      <c r="H10" s="316"/>
      <c r="I10" s="307"/>
      <c r="J10" s="307"/>
      <c r="K10" s="308"/>
    </row>
    <row r="11" spans="3:11" ht="52" customHeight="1">
      <c r="C11" s="600"/>
      <c r="D11" s="317" t="s">
        <v>772</v>
      </c>
      <c r="E11" s="318" t="s">
        <v>773</v>
      </c>
      <c r="F11" s="601"/>
      <c r="G11" s="602"/>
      <c r="H11" s="316"/>
      <c r="I11" s="307"/>
    </row>
    <row r="12" spans="3:11" ht="34" customHeight="1">
      <c r="C12" s="600"/>
      <c r="D12" s="319" t="s">
        <v>774</v>
      </c>
      <c r="E12" s="320" t="s">
        <v>668</v>
      </c>
      <c r="F12" s="601"/>
      <c r="G12" s="602"/>
      <c r="H12" s="321"/>
      <c r="I12" s="307"/>
    </row>
    <row r="13" spans="3:11" ht="58" customHeight="1">
      <c r="C13" s="600"/>
      <c r="D13" s="317" t="s">
        <v>516</v>
      </c>
      <c r="E13" s="318" t="s">
        <v>669</v>
      </c>
      <c r="F13" s="601"/>
      <c r="G13" s="602"/>
      <c r="I13" s="307"/>
    </row>
    <row r="14" spans="3:11" ht="34" customHeight="1">
      <c r="C14" s="322" t="s">
        <v>135</v>
      </c>
      <c r="D14" s="323" t="s">
        <v>135</v>
      </c>
      <c r="E14" s="324" t="s">
        <v>670</v>
      </c>
      <c r="F14" s="325">
        <v>75579305</v>
      </c>
      <c r="G14" s="326">
        <v>246182427</v>
      </c>
      <c r="I14" s="307"/>
      <c r="J14" s="307"/>
      <c r="K14" s="327"/>
    </row>
    <row r="15" spans="3:11" ht="34" customHeight="1">
      <c r="C15" s="590" t="s">
        <v>485</v>
      </c>
      <c r="D15" s="328" t="s">
        <v>508</v>
      </c>
      <c r="E15" s="329" t="s">
        <v>775</v>
      </c>
      <c r="F15" s="591">
        <v>166170000</v>
      </c>
      <c r="G15" s="592">
        <v>936905236</v>
      </c>
      <c r="H15" s="316"/>
      <c r="I15" s="307"/>
      <c r="J15" s="307"/>
      <c r="K15" s="308"/>
    </row>
    <row r="16" spans="3:11" ht="34" customHeight="1">
      <c r="C16" s="590"/>
      <c r="D16" s="330" t="s">
        <v>142</v>
      </c>
      <c r="E16" s="331" t="s">
        <v>776</v>
      </c>
      <c r="F16" s="591"/>
      <c r="G16" s="592"/>
      <c r="H16" s="316"/>
    </row>
    <row r="17" spans="3:11" ht="34" customHeight="1">
      <c r="C17" s="590"/>
      <c r="D17" s="328" t="s">
        <v>509</v>
      </c>
      <c r="E17" s="329" t="s">
        <v>777</v>
      </c>
      <c r="F17" s="591"/>
      <c r="G17" s="592"/>
      <c r="H17" s="321"/>
    </row>
    <row r="18" spans="3:11" ht="34" customHeight="1">
      <c r="C18" s="590"/>
      <c r="D18" s="330" t="s">
        <v>510</v>
      </c>
      <c r="E18" s="331" t="s">
        <v>156</v>
      </c>
      <c r="F18" s="591"/>
      <c r="G18" s="592"/>
      <c r="I18" s="332"/>
      <c r="J18" s="332"/>
      <c r="K18" s="333"/>
    </row>
    <row r="19" spans="3:11" ht="34" customHeight="1">
      <c r="C19" s="593" t="s">
        <v>778</v>
      </c>
      <c r="D19" s="594"/>
      <c r="E19" s="334"/>
      <c r="F19" s="335">
        <f>SUM(F5:F18)</f>
        <v>8695025504</v>
      </c>
      <c r="G19" s="336">
        <f>SUM(G5:G18)</f>
        <v>9093653525</v>
      </c>
      <c r="H19" s="327"/>
    </row>
    <row r="20" spans="3:11" ht="34" customHeight="1">
      <c r="F20" s="337"/>
      <c r="G20" s="307"/>
    </row>
    <row r="21" spans="3:11" ht="34" customHeight="1">
      <c r="F21" s="338"/>
    </row>
    <row r="22" spans="3:11" ht="34" customHeight="1">
      <c r="F22" s="307"/>
    </row>
    <row r="23" spans="3:11" ht="34" customHeight="1">
      <c r="F23" s="307"/>
    </row>
  </sheetData>
  <mergeCells count="12">
    <mergeCell ref="C15:C18"/>
    <mergeCell ref="F15:F18"/>
    <mergeCell ref="G15:G18"/>
    <mergeCell ref="C19:D19"/>
    <mergeCell ref="C2:G2"/>
    <mergeCell ref="C5:C9"/>
    <mergeCell ref="E5:E7"/>
    <mergeCell ref="F5:F9"/>
    <mergeCell ref="G5:G9"/>
    <mergeCell ref="C10:C13"/>
    <mergeCell ref="F10:F13"/>
    <mergeCell ref="G10:G13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selection activeCell="A20" sqref="A20:XFD98"/>
    </sheetView>
  </sheetViews>
  <sheetFormatPr baseColWidth="10" defaultColWidth="10.81640625" defaultRowHeight="15.5"/>
  <cols>
    <col min="1" max="1" width="27.81640625" style="340" customWidth="1"/>
    <col min="2" max="2" width="38.1796875" style="340" customWidth="1"/>
    <col min="3" max="3" width="19.1796875" style="340" customWidth="1"/>
    <col min="4" max="4" width="18.36328125" style="340" customWidth="1"/>
    <col min="5" max="5" width="16.6328125" style="340" customWidth="1"/>
    <col min="6" max="6" width="11.453125" style="340" customWidth="1"/>
    <col min="7" max="7" width="19.6328125" style="340" customWidth="1"/>
    <col min="8" max="9" width="10.81640625" style="340"/>
    <col min="10" max="10" width="11.453125" style="340" bestFit="1" customWidth="1"/>
    <col min="11" max="16384" width="10.81640625" style="340"/>
  </cols>
  <sheetData>
    <row r="1" spans="1:7" ht="47" thickBot="1">
      <c r="A1" s="339" t="s">
        <v>459</v>
      </c>
      <c r="B1" s="339" t="s">
        <v>779</v>
      </c>
      <c r="C1" s="339" t="s">
        <v>780</v>
      </c>
      <c r="D1" s="339" t="s">
        <v>781</v>
      </c>
      <c r="E1" s="339" t="s">
        <v>782</v>
      </c>
      <c r="F1" s="339" t="s">
        <v>783</v>
      </c>
      <c r="G1" s="339" t="s">
        <v>784</v>
      </c>
    </row>
    <row r="2" spans="1:7" ht="18" customHeight="1">
      <c r="A2" s="636" t="s">
        <v>785</v>
      </c>
      <c r="B2" s="341" t="s">
        <v>786</v>
      </c>
      <c r="C2" s="639">
        <v>2352840841</v>
      </c>
      <c r="D2" s="639">
        <v>5370204237</v>
      </c>
      <c r="E2" s="642">
        <v>4905900780</v>
      </c>
      <c r="F2" s="644">
        <f>E2/D2</f>
        <v>0.91354081958354394</v>
      </c>
      <c r="G2" s="646" t="s">
        <v>787</v>
      </c>
    </row>
    <row r="3" spans="1:7" ht="31">
      <c r="A3" s="637"/>
      <c r="B3" s="342" t="s">
        <v>788</v>
      </c>
      <c r="C3" s="640"/>
      <c r="D3" s="640"/>
      <c r="E3" s="643"/>
      <c r="F3" s="645"/>
      <c r="G3" s="647"/>
    </row>
    <row r="4" spans="1:7" ht="18" customHeight="1">
      <c r="A4" s="637"/>
      <c r="B4" s="342" t="s">
        <v>789</v>
      </c>
      <c r="C4" s="640"/>
      <c r="D4" s="640"/>
      <c r="E4" s="643"/>
      <c r="F4" s="645"/>
      <c r="G4" s="647"/>
    </row>
    <row r="5" spans="1:7" ht="31.5" thickBot="1">
      <c r="A5" s="638"/>
      <c r="B5" s="342" t="s">
        <v>790</v>
      </c>
      <c r="C5" s="640"/>
      <c r="D5" s="641"/>
      <c r="E5" s="643"/>
      <c r="F5" s="645"/>
      <c r="G5" s="648"/>
    </row>
    <row r="6" spans="1:7" ht="18" customHeight="1">
      <c r="A6" s="609" t="s">
        <v>791</v>
      </c>
      <c r="B6" s="343" t="s">
        <v>792</v>
      </c>
      <c r="C6" s="624">
        <v>3632066426</v>
      </c>
      <c r="D6" s="624">
        <v>6749072994</v>
      </c>
      <c r="E6" s="627">
        <v>3547375419</v>
      </c>
      <c r="F6" s="630">
        <f>E6/D6</f>
        <v>0.52560928325321943</v>
      </c>
      <c r="G6" s="633" t="s">
        <v>793</v>
      </c>
    </row>
    <row r="7" spans="1:7" ht="35" customHeight="1">
      <c r="A7" s="610"/>
      <c r="B7" s="344" t="s">
        <v>794</v>
      </c>
      <c r="C7" s="625"/>
      <c r="D7" s="625"/>
      <c r="E7" s="628"/>
      <c r="F7" s="631"/>
      <c r="G7" s="634"/>
    </row>
    <row r="8" spans="1:7" ht="36" customHeight="1">
      <c r="A8" s="610"/>
      <c r="B8" s="344" t="s">
        <v>795</v>
      </c>
      <c r="C8" s="625"/>
      <c r="D8" s="625"/>
      <c r="E8" s="628"/>
      <c r="F8" s="631"/>
      <c r="G8" s="634"/>
    </row>
    <row r="9" spans="1:7" ht="39" customHeight="1">
      <c r="A9" s="610"/>
      <c r="B9" s="344" t="s">
        <v>796</v>
      </c>
      <c r="C9" s="625"/>
      <c r="D9" s="625"/>
      <c r="E9" s="628"/>
      <c r="F9" s="631"/>
      <c r="G9" s="634"/>
    </row>
    <row r="10" spans="1:7" ht="24" customHeight="1">
      <c r="A10" s="610"/>
      <c r="B10" s="344" t="s">
        <v>797</v>
      </c>
      <c r="C10" s="625"/>
      <c r="D10" s="625"/>
      <c r="E10" s="628"/>
      <c r="F10" s="631"/>
      <c r="G10" s="634"/>
    </row>
    <row r="11" spans="1:7" ht="24" customHeight="1" thickBot="1">
      <c r="A11" s="611"/>
      <c r="B11" s="345" t="s">
        <v>798</v>
      </c>
      <c r="C11" s="626"/>
      <c r="D11" s="626"/>
      <c r="E11" s="629"/>
      <c r="F11" s="632"/>
      <c r="G11" s="635"/>
    </row>
    <row r="12" spans="1:7" ht="31.5" thickBot="1">
      <c r="A12" s="346" t="s">
        <v>799</v>
      </c>
      <c r="B12" s="342" t="s">
        <v>800</v>
      </c>
      <c r="C12" s="347">
        <v>180000000</v>
      </c>
      <c r="D12" s="347">
        <v>114169984</v>
      </c>
      <c r="E12" s="348">
        <v>75579305</v>
      </c>
      <c r="F12" s="349">
        <f>E12/D12</f>
        <v>0.66198927557001319</v>
      </c>
      <c r="G12" s="350">
        <v>246182427</v>
      </c>
    </row>
    <row r="13" spans="1:7" ht="32" customHeight="1">
      <c r="A13" s="609" t="s">
        <v>801</v>
      </c>
      <c r="B13" s="351" t="s">
        <v>802</v>
      </c>
      <c r="C13" s="612">
        <v>1028226642</v>
      </c>
      <c r="D13" s="612">
        <v>4082860735</v>
      </c>
      <c r="E13" s="615">
        <v>166170000</v>
      </c>
      <c r="F13" s="618">
        <f>E13/D13</f>
        <v>4.0699404360163657E-2</v>
      </c>
      <c r="G13" s="621" t="s">
        <v>803</v>
      </c>
    </row>
    <row r="14" spans="1:7" ht="16" customHeight="1">
      <c r="A14" s="610"/>
      <c r="B14" s="352" t="s">
        <v>804</v>
      </c>
      <c r="C14" s="613"/>
      <c r="D14" s="613"/>
      <c r="E14" s="616"/>
      <c r="F14" s="619"/>
      <c r="G14" s="622"/>
    </row>
    <row r="15" spans="1:7" ht="16" customHeight="1">
      <c r="A15" s="610"/>
      <c r="B15" s="352" t="s">
        <v>805</v>
      </c>
      <c r="C15" s="613"/>
      <c r="D15" s="613"/>
      <c r="E15" s="616"/>
      <c r="F15" s="619"/>
      <c r="G15" s="622"/>
    </row>
    <row r="16" spans="1:7" ht="16" customHeight="1">
      <c r="A16" s="610"/>
      <c r="B16" s="352" t="s">
        <v>806</v>
      </c>
      <c r="C16" s="613"/>
      <c r="D16" s="613"/>
      <c r="E16" s="616"/>
      <c r="F16" s="619"/>
      <c r="G16" s="622"/>
    </row>
    <row r="17" spans="1:7" ht="17" customHeight="1" thickBot="1">
      <c r="A17" s="611"/>
      <c r="B17" s="353" t="s">
        <v>807</v>
      </c>
      <c r="C17" s="614"/>
      <c r="D17" s="614"/>
      <c r="E17" s="617"/>
      <c r="F17" s="620"/>
      <c r="G17" s="623"/>
    </row>
    <row r="18" spans="1:7" ht="15" customHeight="1">
      <c r="A18" s="605" t="s">
        <v>808</v>
      </c>
      <c r="B18" s="605" t="s">
        <v>809</v>
      </c>
      <c r="C18" s="603">
        <f>SUM(C2:C17)</f>
        <v>7193133909</v>
      </c>
      <c r="D18" s="603">
        <f>SUM(D2:D17)</f>
        <v>16316307950</v>
      </c>
      <c r="E18" s="603">
        <f>SUM(E2:E17)</f>
        <v>8695025504</v>
      </c>
      <c r="F18" s="607">
        <f>E18/D18</f>
        <v>0.53290398358778224</v>
      </c>
      <c r="G18" s="603">
        <f>'[1]CONSOLIDADO PLAN 2019'!G19</f>
        <v>9093653525</v>
      </c>
    </row>
    <row r="19" spans="1:7" ht="16" customHeight="1" thickBot="1">
      <c r="A19" s="606"/>
      <c r="B19" s="606"/>
      <c r="C19" s="604"/>
      <c r="D19" s="604"/>
      <c r="E19" s="604"/>
      <c r="F19" s="608"/>
      <c r="G19" s="604"/>
    </row>
    <row r="20" spans="1:7" s="354" customFormat="1"/>
    <row r="21" spans="1:7" s="354" customFormat="1"/>
    <row r="22" spans="1:7" s="354" customFormat="1"/>
    <row r="23" spans="1:7" s="354" customFormat="1"/>
    <row r="24" spans="1:7" s="354" customFormat="1"/>
    <row r="25" spans="1:7" s="354" customFormat="1"/>
    <row r="26" spans="1:7" s="354" customFormat="1"/>
    <row r="27" spans="1:7" s="354" customFormat="1"/>
    <row r="28" spans="1:7" s="354" customFormat="1"/>
    <row r="29" spans="1:7" s="354" customFormat="1"/>
    <row r="30" spans="1:7" s="354" customFormat="1"/>
    <row r="31" spans="1:7" s="354" customFormat="1"/>
    <row r="32" spans="1:7" s="354" customFormat="1"/>
    <row r="33" s="354" customFormat="1"/>
    <row r="34" s="354" customFormat="1"/>
    <row r="35" s="354" customFormat="1"/>
    <row r="36" s="354" customFormat="1"/>
    <row r="37" s="354" customFormat="1"/>
    <row r="38" s="354" customFormat="1"/>
    <row r="39" s="354" customFormat="1"/>
    <row r="40" s="354" customFormat="1"/>
    <row r="41" s="354" customFormat="1"/>
    <row r="42" s="354" customFormat="1"/>
    <row r="43" s="354" customFormat="1"/>
    <row r="44" s="354" customFormat="1"/>
    <row r="45" s="354" customFormat="1"/>
    <row r="46" s="354" customFormat="1"/>
    <row r="47" s="354" customFormat="1"/>
    <row r="48" s="354" customFormat="1"/>
    <row r="49" s="354" customFormat="1"/>
    <row r="50" s="354" customFormat="1"/>
    <row r="51" s="354" customFormat="1"/>
    <row r="52" s="354" customFormat="1"/>
    <row r="53" s="354" customFormat="1"/>
    <row r="54" s="354" customFormat="1"/>
    <row r="55" s="354" customFormat="1"/>
    <row r="56" s="354" customFormat="1"/>
    <row r="57" s="354" customFormat="1"/>
    <row r="58" s="354" customFormat="1"/>
    <row r="59" s="354" customFormat="1"/>
    <row r="60" s="354" customFormat="1"/>
    <row r="61" s="354" customFormat="1"/>
    <row r="62" s="354" customFormat="1"/>
    <row r="63" s="354" customFormat="1"/>
    <row r="64" s="354" customFormat="1"/>
    <row r="65" s="354" customFormat="1"/>
    <row r="66" s="354" customFormat="1"/>
    <row r="67" s="354" customFormat="1"/>
    <row r="68" s="354" customFormat="1"/>
    <row r="69" s="354" customFormat="1"/>
    <row r="70" s="354" customFormat="1"/>
    <row r="71" s="354" customFormat="1"/>
    <row r="72" s="354" customFormat="1"/>
    <row r="73" s="354" customFormat="1"/>
    <row r="74" s="354" customFormat="1"/>
    <row r="75" s="354" customFormat="1"/>
    <row r="76" s="354" customFormat="1"/>
    <row r="77" s="354" customFormat="1"/>
    <row r="78" s="354" customFormat="1"/>
    <row r="79" s="354" customFormat="1"/>
    <row r="80" s="354" customFormat="1"/>
    <row r="81" s="354" customFormat="1"/>
    <row r="82" s="354" customFormat="1"/>
    <row r="83" s="354" customFormat="1"/>
    <row r="84" s="354" customFormat="1"/>
    <row r="85" s="354" customFormat="1"/>
    <row r="86" s="354" customFormat="1"/>
    <row r="87" s="354" customFormat="1"/>
    <row r="88" s="354" customFormat="1"/>
    <row r="89" s="354" customFormat="1"/>
    <row r="90" s="354" customFormat="1"/>
    <row r="91" s="354" customFormat="1"/>
    <row r="92" s="354" customFormat="1"/>
    <row r="93" s="354" customFormat="1"/>
    <row r="94" s="354" customFormat="1"/>
    <row r="95" s="354" customFormat="1"/>
    <row r="96" s="354" customFormat="1"/>
    <row r="97" s="354" customFormat="1"/>
    <row r="98" s="354" customFormat="1"/>
  </sheetData>
  <mergeCells count="25">
    <mergeCell ref="G2:G5"/>
    <mergeCell ref="A2:A5"/>
    <mergeCell ref="C2:C5"/>
    <mergeCell ref="D2:D5"/>
    <mergeCell ref="E2:E5"/>
    <mergeCell ref="F2:F5"/>
    <mergeCell ref="G13:G17"/>
    <mergeCell ref="A6:A11"/>
    <mergeCell ref="C6:C11"/>
    <mergeCell ref="D6:D11"/>
    <mergeCell ref="E6:E11"/>
    <mergeCell ref="F6:F11"/>
    <mergeCell ref="G6:G11"/>
    <mergeCell ref="A13:A17"/>
    <mergeCell ref="C13:C17"/>
    <mergeCell ref="D13:D17"/>
    <mergeCell ref="E13:E17"/>
    <mergeCell ref="F13:F17"/>
    <mergeCell ref="G18:G19"/>
    <mergeCell ref="A18:A19"/>
    <mergeCell ref="B18:B19"/>
    <mergeCell ref="C18:C19"/>
    <mergeCell ref="D18:D19"/>
    <mergeCell ref="E18:E19"/>
    <mergeCell ref="F18:F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1"/>
  <sheetViews>
    <sheetView topLeftCell="A25" zoomScale="130" zoomScaleNormal="130" workbookViewId="0">
      <selection activeCell="B202" sqref="B202"/>
    </sheetView>
  </sheetViews>
  <sheetFormatPr baseColWidth="10" defaultColWidth="10.81640625" defaultRowHeight="38" customHeight="1"/>
  <cols>
    <col min="1" max="1" width="35" style="80" customWidth="1"/>
    <col min="2" max="2" width="23.36328125" style="80" customWidth="1"/>
    <col min="3" max="3" width="21.453125" style="42" customWidth="1"/>
    <col min="4" max="4" width="19" style="42" customWidth="1"/>
    <col min="5" max="5" width="12.81640625" style="42" customWidth="1"/>
    <col min="6" max="6" width="17.81640625" style="42" customWidth="1"/>
    <col min="7" max="7" width="11.453125" style="42" customWidth="1"/>
    <col min="8" max="8" width="29.81640625" style="42" customWidth="1"/>
    <col min="9" max="16384" width="10.81640625" style="42"/>
  </cols>
  <sheetData>
    <row r="1" spans="1:15" ht="38" customHeight="1">
      <c r="A1" s="649" t="s">
        <v>254</v>
      </c>
      <c r="B1" s="649"/>
      <c r="C1" s="649"/>
      <c r="D1" s="649"/>
      <c r="E1" s="649"/>
      <c r="F1" s="649"/>
      <c r="G1" s="649"/>
      <c r="H1" s="649"/>
    </row>
    <row r="2" spans="1:15" ht="38" customHeight="1">
      <c r="A2" s="43"/>
      <c r="B2" s="43"/>
      <c r="C2" s="44"/>
      <c r="D2" s="44"/>
      <c r="E2" s="44"/>
      <c r="F2" s="44"/>
      <c r="G2" s="45"/>
      <c r="H2" s="45"/>
    </row>
    <row r="3" spans="1:15" s="48" customFormat="1" ht="38" customHeight="1">
      <c r="A3" s="46" t="s">
        <v>255</v>
      </c>
      <c r="B3" s="46" t="s">
        <v>256</v>
      </c>
      <c r="C3" s="46" t="s">
        <v>257</v>
      </c>
      <c r="D3" s="46" t="s">
        <v>258</v>
      </c>
      <c r="E3" s="46" t="s">
        <v>259</v>
      </c>
      <c r="F3" s="46" t="s">
        <v>260</v>
      </c>
      <c r="G3" s="46" t="s">
        <v>261</v>
      </c>
      <c r="H3" s="46" t="s">
        <v>262</v>
      </c>
      <c r="I3" s="47"/>
      <c r="J3" s="47"/>
      <c r="K3" s="47"/>
      <c r="L3" s="47"/>
      <c r="M3" s="47"/>
      <c r="N3" s="47"/>
      <c r="O3" s="47"/>
    </row>
    <row r="4" spans="1:15" s="48" customFormat="1" ht="38" customHeight="1">
      <c r="A4" s="49" t="s">
        <v>263</v>
      </c>
      <c r="B4" s="49" t="s">
        <v>264</v>
      </c>
      <c r="C4" s="49" t="s">
        <v>265</v>
      </c>
      <c r="D4" s="50">
        <v>1</v>
      </c>
      <c r="E4" s="51" t="str">
        <f>'[2]PERSONAL BIBLIOTECAS'!D4</f>
        <v>2.500.000</v>
      </c>
      <c r="F4" s="50">
        <v>5</v>
      </c>
      <c r="G4" s="51">
        <f>D4*E4*F4</f>
        <v>12500000</v>
      </c>
      <c r="H4" s="49" t="s">
        <v>266</v>
      </c>
      <c r="I4" s="47"/>
      <c r="J4" s="47"/>
      <c r="K4" s="47"/>
      <c r="L4" s="47"/>
      <c r="M4" s="47"/>
      <c r="N4" s="47"/>
      <c r="O4" s="47"/>
    </row>
    <row r="5" spans="1:15" s="48" customFormat="1" ht="38" customHeight="1">
      <c r="A5" s="49" t="s">
        <v>263</v>
      </c>
      <c r="B5" s="49" t="s">
        <v>264</v>
      </c>
      <c r="C5" s="49" t="s">
        <v>267</v>
      </c>
      <c r="D5" s="50">
        <v>1</v>
      </c>
      <c r="E5" s="51" t="str">
        <f>'[2]PERSONAL BIBLIOTECAS'!D5</f>
        <v>2.500.000</v>
      </c>
      <c r="F5" s="50">
        <v>5</v>
      </c>
      <c r="G5" s="51">
        <f t="shared" ref="G5:G68" si="0">D5*E5*F5</f>
        <v>12500000</v>
      </c>
      <c r="H5" s="49" t="s">
        <v>266</v>
      </c>
      <c r="I5" s="47"/>
      <c r="J5" s="47"/>
      <c r="K5" s="47"/>
      <c r="L5" s="47"/>
      <c r="M5" s="47"/>
      <c r="N5" s="47"/>
      <c r="O5" s="47"/>
    </row>
    <row r="6" spans="1:15" s="48" customFormat="1" ht="38" customHeight="1">
      <c r="A6" s="49" t="s">
        <v>263</v>
      </c>
      <c r="B6" s="49" t="s">
        <v>264</v>
      </c>
      <c r="C6" s="49" t="s">
        <v>268</v>
      </c>
      <c r="D6" s="50">
        <v>1</v>
      </c>
      <c r="E6" s="51" t="str">
        <f>'[2]PERSONAL BIBLIOTECAS'!D6</f>
        <v>2.500.000</v>
      </c>
      <c r="F6" s="50">
        <v>5</v>
      </c>
      <c r="G6" s="51">
        <f t="shared" si="0"/>
        <v>12500000</v>
      </c>
      <c r="H6" s="49" t="s">
        <v>266</v>
      </c>
      <c r="I6" s="47"/>
      <c r="J6" s="47"/>
      <c r="K6" s="47"/>
      <c r="L6" s="47"/>
      <c r="M6" s="47"/>
      <c r="N6" s="47"/>
      <c r="O6" s="47"/>
    </row>
    <row r="7" spans="1:15" s="48" customFormat="1" ht="38" customHeight="1">
      <c r="A7" s="49" t="s">
        <v>263</v>
      </c>
      <c r="B7" s="49" t="s">
        <v>264</v>
      </c>
      <c r="C7" s="49" t="s">
        <v>269</v>
      </c>
      <c r="D7" s="50">
        <v>1</v>
      </c>
      <c r="E7" s="51" t="str">
        <f>'[2]PERSONAL BIBLIOTECAS'!D7</f>
        <v>2.500.000</v>
      </c>
      <c r="F7" s="50">
        <v>5</v>
      </c>
      <c r="G7" s="51">
        <f t="shared" si="0"/>
        <v>12500000</v>
      </c>
      <c r="H7" s="49" t="s">
        <v>266</v>
      </c>
      <c r="I7" s="47"/>
      <c r="J7" s="47"/>
      <c r="K7" s="47"/>
      <c r="L7" s="47"/>
      <c r="M7" s="47"/>
      <c r="N7" s="47"/>
      <c r="O7" s="47"/>
    </row>
    <row r="8" spans="1:15" s="48" customFormat="1" ht="38" customHeight="1">
      <c r="A8" s="49" t="s">
        <v>263</v>
      </c>
      <c r="B8" s="49" t="s">
        <v>264</v>
      </c>
      <c r="C8" s="49" t="s">
        <v>270</v>
      </c>
      <c r="D8" s="50">
        <v>1</v>
      </c>
      <c r="E8" s="51" t="str">
        <f>'[2]PERSONAL BIBLIOTECAS'!D8</f>
        <v>2.500.000</v>
      </c>
      <c r="F8" s="50">
        <v>5</v>
      </c>
      <c r="G8" s="51">
        <f t="shared" si="0"/>
        <v>12500000</v>
      </c>
      <c r="H8" s="49" t="s">
        <v>266</v>
      </c>
      <c r="I8" s="47"/>
      <c r="J8" s="47"/>
      <c r="K8" s="47"/>
      <c r="L8" s="47"/>
      <c r="M8" s="47"/>
      <c r="N8" s="47"/>
      <c r="O8" s="47"/>
    </row>
    <row r="9" spans="1:15" s="48" customFormat="1" ht="38" customHeight="1">
      <c r="A9" s="49" t="s">
        <v>263</v>
      </c>
      <c r="B9" s="49" t="s">
        <v>264</v>
      </c>
      <c r="C9" s="49" t="s">
        <v>271</v>
      </c>
      <c r="D9" s="50">
        <v>1</v>
      </c>
      <c r="E9" s="51" t="str">
        <f>'[2]PERSONAL BIBLIOTECAS'!D9</f>
        <v>2.500.000</v>
      </c>
      <c r="F9" s="50">
        <v>5</v>
      </c>
      <c r="G9" s="51">
        <f t="shared" si="0"/>
        <v>12500000</v>
      </c>
      <c r="H9" s="49" t="s">
        <v>266</v>
      </c>
      <c r="I9" s="47"/>
      <c r="J9" s="47"/>
      <c r="K9" s="47"/>
      <c r="L9" s="47"/>
      <c r="M9" s="47"/>
      <c r="N9" s="47"/>
      <c r="O9" s="47"/>
    </row>
    <row r="10" spans="1:15" s="48" customFormat="1" ht="38" customHeight="1">
      <c r="A10" s="49" t="s">
        <v>263</v>
      </c>
      <c r="B10" s="49" t="s">
        <v>264</v>
      </c>
      <c r="C10" s="49" t="s">
        <v>272</v>
      </c>
      <c r="D10" s="50">
        <v>1</v>
      </c>
      <c r="E10" s="51" t="str">
        <f>'[2]PERSONAL BIBLIOTECAS'!D10</f>
        <v>2.500.000</v>
      </c>
      <c r="F10" s="50">
        <v>5</v>
      </c>
      <c r="G10" s="51">
        <f t="shared" si="0"/>
        <v>12500000</v>
      </c>
      <c r="H10" s="49" t="s">
        <v>266</v>
      </c>
      <c r="I10" s="47"/>
      <c r="J10" s="47"/>
      <c r="K10" s="47"/>
      <c r="L10" s="47"/>
      <c r="M10" s="47"/>
      <c r="N10" s="47"/>
      <c r="O10" s="47"/>
    </row>
    <row r="11" spans="1:15" s="48" customFormat="1" ht="38" customHeight="1">
      <c r="A11" s="49" t="s">
        <v>263</v>
      </c>
      <c r="B11" s="49" t="s">
        <v>264</v>
      </c>
      <c r="C11" s="49" t="s">
        <v>273</v>
      </c>
      <c r="D11" s="50">
        <v>1</v>
      </c>
      <c r="E11" s="51" t="str">
        <f>'[2]PERSONAL BIBLIOTECAS'!D11</f>
        <v>2.500.000</v>
      </c>
      <c r="F11" s="50">
        <v>5</v>
      </c>
      <c r="G11" s="51">
        <f t="shared" si="0"/>
        <v>12500000</v>
      </c>
      <c r="H11" s="49" t="s">
        <v>266</v>
      </c>
      <c r="I11" s="47"/>
      <c r="J11" s="47"/>
      <c r="K11" s="47"/>
      <c r="L11" s="47"/>
      <c r="M11" s="47"/>
      <c r="N11" s="47"/>
      <c r="O11" s="47"/>
    </row>
    <row r="12" spans="1:15" s="48" customFormat="1" ht="38" customHeight="1">
      <c r="A12" s="49" t="s">
        <v>263</v>
      </c>
      <c r="B12" s="49" t="s">
        <v>264</v>
      </c>
      <c r="C12" s="49" t="s">
        <v>274</v>
      </c>
      <c r="D12" s="50">
        <v>1</v>
      </c>
      <c r="E12" s="51" t="str">
        <f>'[2]PERSONAL BIBLIOTECAS'!D12</f>
        <v>2.500.000</v>
      </c>
      <c r="F12" s="50">
        <v>5</v>
      </c>
      <c r="G12" s="51">
        <f t="shared" si="0"/>
        <v>12500000</v>
      </c>
      <c r="H12" s="49" t="s">
        <v>266</v>
      </c>
      <c r="I12" s="47"/>
      <c r="J12" s="47"/>
      <c r="K12" s="47"/>
      <c r="L12" s="47"/>
      <c r="M12" s="47"/>
      <c r="N12" s="47"/>
      <c r="O12" s="47"/>
    </row>
    <row r="13" spans="1:15" s="48" customFormat="1" ht="38" customHeight="1">
      <c r="A13" s="49" t="s">
        <v>263</v>
      </c>
      <c r="B13" s="49" t="s">
        <v>264</v>
      </c>
      <c r="C13" s="49" t="s">
        <v>275</v>
      </c>
      <c r="D13" s="50">
        <v>1</v>
      </c>
      <c r="E13" s="51" t="str">
        <f>'[2]PERSONAL BIBLIOTECAS'!D13</f>
        <v>2.500.000</v>
      </c>
      <c r="F13" s="50">
        <v>5</v>
      </c>
      <c r="G13" s="51">
        <f t="shared" si="0"/>
        <v>12500000</v>
      </c>
      <c r="H13" s="49" t="s">
        <v>266</v>
      </c>
      <c r="I13" s="47"/>
      <c r="J13" s="47"/>
      <c r="K13" s="47"/>
      <c r="L13" s="47"/>
      <c r="M13" s="47"/>
      <c r="N13" s="47"/>
      <c r="O13" s="47"/>
    </row>
    <row r="14" spans="1:15" s="48" customFormat="1" ht="38" customHeight="1">
      <c r="A14" s="49" t="s">
        <v>263</v>
      </c>
      <c r="B14" s="49" t="s">
        <v>264</v>
      </c>
      <c r="C14" s="49" t="s">
        <v>276</v>
      </c>
      <c r="D14" s="50">
        <v>1</v>
      </c>
      <c r="E14" s="51" t="str">
        <f>'[2]PERSONAL BIBLIOTECAS'!D14</f>
        <v>2.500.000</v>
      </c>
      <c r="F14" s="50">
        <v>5</v>
      </c>
      <c r="G14" s="51">
        <f t="shared" si="0"/>
        <v>12500000</v>
      </c>
      <c r="H14" s="49" t="s">
        <v>266</v>
      </c>
      <c r="I14" s="47"/>
      <c r="J14" s="47"/>
      <c r="K14" s="47"/>
      <c r="L14" s="47"/>
      <c r="M14" s="47"/>
      <c r="N14" s="47"/>
      <c r="O14" s="47"/>
    </row>
    <row r="15" spans="1:15" s="48" customFormat="1" ht="38" customHeight="1">
      <c r="A15" s="49" t="s">
        <v>263</v>
      </c>
      <c r="B15" s="49" t="s">
        <v>264</v>
      </c>
      <c r="C15" s="49" t="s">
        <v>277</v>
      </c>
      <c r="D15" s="50">
        <v>1</v>
      </c>
      <c r="E15" s="51" t="str">
        <f>'[2]PERSONAL BIBLIOTECAS'!D15</f>
        <v>2.500.000</v>
      </c>
      <c r="F15" s="50">
        <v>5</v>
      </c>
      <c r="G15" s="51">
        <f t="shared" si="0"/>
        <v>12500000</v>
      </c>
      <c r="H15" s="49" t="s">
        <v>266</v>
      </c>
      <c r="I15" s="47"/>
      <c r="J15" s="47"/>
      <c r="K15" s="47"/>
      <c r="L15" s="47"/>
      <c r="M15" s="47"/>
      <c r="N15" s="47"/>
      <c r="O15" s="47"/>
    </row>
    <row r="16" spans="1:15" s="48" customFormat="1" ht="38" customHeight="1">
      <c r="A16" s="49" t="s">
        <v>263</v>
      </c>
      <c r="B16" s="49" t="s">
        <v>264</v>
      </c>
      <c r="C16" s="49" t="s">
        <v>278</v>
      </c>
      <c r="D16" s="50">
        <v>1</v>
      </c>
      <c r="E16" s="51" t="str">
        <f>'[2]PERSONAL BIBLIOTECAS'!D16</f>
        <v>2.500.000</v>
      </c>
      <c r="F16" s="50">
        <v>5</v>
      </c>
      <c r="G16" s="51">
        <f t="shared" si="0"/>
        <v>12500000</v>
      </c>
      <c r="H16" s="49" t="s">
        <v>266</v>
      </c>
      <c r="I16" s="47"/>
      <c r="J16" s="47"/>
      <c r="K16" s="47"/>
      <c r="L16" s="47"/>
      <c r="M16" s="47"/>
      <c r="N16" s="47"/>
      <c r="O16" s="47"/>
    </row>
    <row r="17" spans="1:15" s="48" customFormat="1" ht="38" customHeight="1">
      <c r="A17" s="49" t="s">
        <v>263</v>
      </c>
      <c r="B17" s="49" t="s">
        <v>264</v>
      </c>
      <c r="C17" s="49" t="s">
        <v>279</v>
      </c>
      <c r="D17" s="50">
        <v>1</v>
      </c>
      <c r="E17" s="51" t="str">
        <f>'[2]PERSONAL BIBLIOTECAS'!D17</f>
        <v>2.500.000</v>
      </c>
      <c r="F17" s="50">
        <v>5</v>
      </c>
      <c r="G17" s="51">
        <f t="shared" si="0"/>
        <v>12500000</v>
      </c>
      <c r="H17" s="49" t="s">
        <v>266</v>
      </c>
      <c r="I17" s="47"/>
      <c r="J17" s="47"/>
      <c r="K17" s="47"/>
      <c r="L17" s="47"/>
      <c r="M17" s="47"/>
      <c r="N17" s="47"/>
      <c r="O17" s="47"/>
    </row>
    <row r="18" spans="1:15" s="48" customFormat="1" ht="38" customHeight="1">
      <c r="A18" s="49" t="s">
        <v>263</v>
      </c>
      <c r="B18" s="49" t="s">
        <v>264</v>
      </c>
      <c r="C18" s="49" t="s">
        <v>280</v>
      </c>
      <c r="D18" s="50">
        <v>1</v>
      </c>
      <c r="E18" s="51" t="str">
        <f>'[2]PERSONAL BIBLIOTECAS'!D18</f>
        <v>2.500.000</v>
      </c>
      <c r="F18" s="50">
        <v>5</v>
      </c>
      <c r="G18" s="51">
        <f t="shared" si="0"/>
        <v>12500000</v>
      </c>
      <c r="H18" s="49" t="s">
        <v>266</v>
      </c>
      <c r="I18" s="47"/>
      <c r="J18" s="47"/>
      <c r="K18" s="47"/>
      <c r="L18" s="47"/>
      <c r="M18" s="47"/>
      <c r="N18" s="47"/>
      <c r="O18" s="47"/>
    </row>
    <row r="19" spans="1:15" s="48" customFormat="1" ht="38" customHeight="1">
      <c r="A19" s="49" t="s">
        <v>263</v>
      </c>
      <c r="B19" s="49" t="s">
        <v>264</v>
      </c>
      <c r="C19" s="49" t="s">
        <v>281</v>
      </c>
      <c r="D19" s="50">
        <v>1</v>
      </c>
      <c r="E19" s="51" t="str">
        <f>'[2]PERSONAL BIBLIOTECAS'!D19</f>
        <v>2.500.000</v>
      </c>
      <c r="F19" s="50">
        <v>5</v>
      </c>
      <c r="G19" s="51">
        <f t="shared" si="0"/>
        <v>12500000</v>
      </c>
      <c r="H19" s="49" t="s">
        <v>266</v>
      </c>
      <c r="I19" s="47"/>
      <c r="J19" s="47"/>
      <c r="K19" s="47"/>
      <c r="L19" s="47"/>
      <c r="M19" s="47"/>
      <c r="N19" s="47"/>
      <c r="O19" s="47"/>
    </row>
    <row r="20" spans="1:15" s="48" customFormat="1" ht="38" customHeight="1">
      <c r="A20" s="49" t="s">
        <v>263</v>
      </c>
      <c r="B20" s="49" t="s">
        <v>264</v>
      </c>
      <c r="C20" s="49" t="s">
        <v>282</v>
      </c>
      <c r="D20" s="50">
        <v>1</v>
      </c>
      <c r="E20" s="51" t="str">
        <f>'[2]PERSONAL BIBLIOTECAS'!D20</f>
        <v>2.500.000</v>
      </c>
      <c r="F20" s="50">
        <v>5</v>
      </c>
      <c r="G20" s="51">
        <f t="shared" si="0"/>
        <v>12500000</v>
      </c>
      <c r="H20" s="49" t="s">
        <v>266</v>
      </c>
      <c r="I20" s="47"/>
      <c r="J20" s="47"/>
      <c r="K20" s="47"/>
      <c r="L20" s="47"/>
      <c r="M20" s="47"/>
      <c r="N20" s="47"/>
      <c r="O20" s="47"/>
    </row>
    <row r="21" spans="1:15" s="48" customFormat="1" ht="38" customHeight="1">
      <c r="A21" s="49" t="s">
        <v>263</v>
      </c>
      <c r="B21" s="49" t="s">
        <v>264</v>
      </c>
      <c r="C21" s="49" t="s">
        <v>283</v>
      </c>
      <c r="D21" s="50">
        <v>1</v>
      </c>
      <c r="E21" s="51" t="str">
        <f>'[2]PERSONAL BIBLIOTECAS'!D21</f>
        <v>2.500.000</v>
      </c>
      <c r="F21" s="50">
        <v>5</v>
      </c>
      <c r="G21" s="51">
        <f t="shared" si="0"/>
        <v>12500000</v>
      </c>
      <c r="H21" s="49" t="s">
        <v>284</v>
      </c>
      <c r="I21" s="47"/>
      <c r="J21" s="47"/>
      <c r="K21" s="47"/>
      <c r="L21" s="47"/>
      <c r="M21" s="47"/>
      <c r="N21" s="47"/>
      <c r="O21" s="47"/>
    </row>
    <row r="22" spans="1:15" s="48" customFormat="1" ht="38" customHeight="1">
      <c r="A22" s="49" t="s">
        <v>263</v>
      </c>
      <c r="B22" s="49" t="s">
        <v>264</v>
      </c>
      <c r="C22" s="49" t="s">
        <v>285</v>
      </c>
      <c r="D22" s="50">
        <v>1</v>
      </c>
      <c r="E22" s="51" t="str">
        <f>'[2]PERSONAL BIBLIOTECAS'!D22</f>
        <v>3.000.000</v>
      </c>
      <c r="F22" s="50">
        <v>5</v>
      </c>
      <c r="G22" s="51">
        <f t="shared" si="0"/>
        <v>15000000</v>
      </c>
      <c r="H22" s="49" t="s">
        <v>266</v>
      </c>
      <c r="I22" s="47"/>
      <c r="J22" s="47"/>
      <c r="K22" s="47"/>
      <c r="L22" s="47"/>
      <c r="M22" s="47"/>
      <c r="N22" s="47"/>
      <c r="O22" s="47"/>
    </row>
    <row r="23" spans="1:15" s="48" customFormat="1" ht="38" customHeight="1">
      <c r="A23" s="49" t="s">
        <v>263</v>
      </c>
      <c r="B23" s="49" t="s">
        <v>264</v>
      </c>
      <c r="C23" s="49" t="s">
        <v>286</v>
      </c>
      <c r="D23" s="50">
        <v>1</v>
      </c>
      <c r="E23" s="51" t="str">
        <f>'[2]PERSONAL BIBLIOTECAS'!D23</f>
        <v>3.000.000</v>
      </c>
      <c r="F23" s="50">
        <v>5</v>
      </c>
      <c r="G23" s="51">
        <f t="shared" si="0"/>
        <v>15000000</v>
      </c>
      <c r="H23" s="49" t="s">
        <v>266</v>
      </c>
      <c r="I23" s="47"/>
      <c r="J23" s="47"/>
      <c r="K23" s="47"/>
      <c r="L23" s="47"/>
      <c r="M23" s="47"/>
      <c r="N23" s="47"/>
      <c r="O23" s="47"/>
    </row>
    <row r="24" spans="1:15" s="48" customFormat="1" ht="38" customHeight="1">
      <c r="A24" s="49" t="s">
        <v>263</v>
      </c>
      <c r="B24" s="49" t="s">
        <v>287</v>
      </c>
      <c r="C24" s="49" t="s">
        <v>265</v>
      </c>
      <c r="D24" s="50">
        <v>3</v>
      </c>
      <c r="E24" s="51">
        <f>'[2]PERSONAL BIBLIOTECAS'!F4</f>
        <v>1500000</v>
      </c>
      <c r="F24" s="50">
        <v>5</v>
      </c>
      <c r="G24" s="51">
        <f t="shared" si="0"/>
        <v>22500000</v>
      </c>
      <c r="H24" s="49" t="s">
        <v>266</v>
      </c>
      <c r="I24" s="47"/>
      <c r="J24" s="47"/>
      <c r="K24" s="47"/>
      <c r="L24" s="47"/>
      <c r="M24" s="47"/>
      <c r="N24" s="47"/>
      <c r="O24" s="47"/>
    </row>
    <row r="25" spans="1:15" s="48" customFormat="1" ht="38" customHeight="1">
      <c r="A25" s="49" t="s">
        <v>263</v>
      </c>
      <c r="B25" s="49" t="s">
        <v>287</v>
      </c>
      <c r="C25" s="49" t="s">
        <v>267</v>
      </c>
      <c r="D25" s="50">
        <v>1</v>
      </c>
      <c r="E25" s="51" t="str">
        <f>'[2]PERSONAL BIBLIOTECAS'!F5</f>
        <v>1.500.000</v>
      </c>
      <c r="F25" s="50">
        <v>5</v>
      </c>
      <c r="G25" s="51">
        <f t="shared" si="0"/>
        <v>7500000</v>
      </c>
      <c r="H25" s="49" t="s">
        <v>266</v>
      </c>
      <c r="I25" s="47"/>
      <c r="J25" s="47"/>
      <c r="K25" s="47"/>
      <c r="L25" s="47"/>
      <c r="M25" s="47"/>
      <c r="N25" s="47"/>
      <c r="O25" s="47"/>
    </row>
    <row r="26" spans="1:15" s="48" customFormat="1" ht="38" customHeight="1">
      <c r="A26" s="49" t="s">
        <v>263</v>
      </c>
      <c r="B26" s="49" t="s">
        <v>287</v>
      </c>
      <c r="C26" s="49" t="s">
        <v>268</v>
      </c>
      <c r="D26" s="50">
        <v>2</v>
      </c>
      <c r="E26" s="51">
        <f>'[2]PERSONAL BIBLIOTECAS'!F6</f>
        <v>1500000</v>
      </c>
      <c r="F26" s="50">
        <v>5</v>
      </c>
      <c r="G26" s="51">
        <f t="shared" si="0"/>
        <v>15000000</v>
      </c>
      <c r="H26" s="49" t="s">
        <v>266</v>
      </c>
      <c r="I26" s="47"/>
      <c r="J26" s="47"/>
      <c r="K26" s="47"/>
      <c r="L26" s="47"/>
      <c r="M26" s="47"/>
      <c r="N26" s="47"/>
      <c r="O26" s="47"/>
    </row>
    <row r="27" spans="1:15" s="48" customFormat="1" ht="38" customHeight="1">
      <c r="A27" s="49" t="s">
        <v>263</v>
      </c>
      <c r="B27" s="49" t="s">
        <v>287</v>
      </c>
      <c r="C27" s="49" t="s">
        <v>269</v>
      </c>
      <c r="D27" s="50">
        <v>4</v>
      </c>
      <c r="E27" s="51">
        <f>'[2]PERSONAL BIBLIOTECAS'!F7</f>
        <v>1500000</v>
      </c>
      <c r="F27" s="50">
        <v>5</v>
      </c>
      <c r="G27" s="51">
        <f t="shared" si="0"/>
        <v>30000000</v>
      </c>
      <c r="H27" s="49" t="s">
        <v>266</v>
      </c>
      <c r="I27" s="47"/>
      <c r="J27" s="47"/>
      <c r="K27" s="47"/>
      <c r="L27" s="47"/>
      <c r="M27" s="47"/>
      <c r="N27" s="47"/>
      <c r="O27" s="47"/>
    </row>
    <row r="28" spans="1:15" s="48" customFormat="1" ht="38" customHeight="1">
      <c r="A28" s="49" t="s">
        <v>263</v>
      </c>
      <c r="B28" s="49" t="s">
        <v>287</v>
      </c>
      <c r="C28" s="49" t="s">
        <v>270</v>
      </c>
      <c r="D28" s="50">
        <v>3</v>
      </c>
      <c r="E28" s="51">
        <f>'[2]PERSONAL BIBLIOTECAS'!F8</f>
        <v>1500000</v>
      </c>
      <c r="F28" s="50">
        <v>5</v>
      </c>
      <c r="G28" s="51">
        <f t="shared" si="0"/>
        <v>22500000</v>
      </c>
      <c r="H28" s="49" t="s">
        <v>266</v>
      </c>
      <c r="I28" s="47"/>
      <c r="J28" s="47"/>
      <c r="K28" s="47"/>
      <c r="L28" s="47"/>
      <c r="M28" s="47"/>
      <c r="N28" s="47"/>
      <c r="O28" s="47"/>
    </row>
    <row r="29" spans="1:15" s="48" customFormat="1" ht="38" customHeight="1">
      <c r="A29" s="49" t="s">
        <v>263</v>
      </c>
      <c r="B29" s="49" t="s">
        <v>287</v>
      </c>
      <c r="C29" s="49" t="s">
        <v>271</v>
      </c>
      <c r="D29" s="50">
        <v>2</v>
      </c>
      <c r="E29" s="51">
        <f>'[2]PERSONAL BIBLIOTECAS'!F9</f>
        <v>1500000</v>
      </c>
      <c r="F29" s="50">
        <v>5</v>
      </c>
      <c r="G29" s="51">
        <f t="shared" si="0"/>
        <v>15000000</v>
      </c>
      <c r="H29" s="49" t="s">
        <v>266</v>
      </c>
      <c r="I29" s="47"/>
      <c r="J29" s="47"/>
      <c r="K29" s="47"/>
      <c r="L29" s="47"/>
      <c r="M29" s="47"/>
      <c r="N29" s="47"/>
      <c r="O29" s="47"/>
    </row>
    <row r="30" spans="1:15" s="48" customFormat="1" ht="38" customHeight="1">
      <c r="A30" s="49" t="s">
        <v>263</v>
      </c>
      <c r="B30" s="49" t="s">
        <v>287</v>
      </c>
      <c r="C30" s="49" t="s">
        <v>272</v>
      </c>
      <c r="D30" s="50">
        <v>2</v>
      </c>
      <c r="E30" s="51">
        <f>'[2]PERSONAL BIBLIOTECAS'!F10</f>
        <v>1500000</v>
      </c>
      <c r="F30" s="50">
        <v>5</v>
      </c>
      <c r="G30" s="51">
        <f t="shared" si="0"/>
        <v>15000000</v>
      </c>
      <c r="H30" s="49" t="s">
        <v>266</v>
      </c>
      <c r="I30" s="47"/>
      <c r="J30" s="47"/>
      <c r="K30" s="47"/>
      <c r="L30" s="47"/>
      <c r="M30" s="47"/>
      <c r="N30" s="47"/>
      <c r="O30" s="47"/>
    </row>
    <row r="31" spans="1:15" s="48" customFormat="1" ht="38" customHeight="1">
      <c r="A31" s="49" t="s">
        <v>263</v>
      </c>
      <c r="B31" s="49" t="s">
        <v>287</v>
      </c>
      <c r="C31" s="49" t="s">
        <v>273</v>
      </c>
      <c r="D31" s="50">
        <v>1</v>
      </c>
      <c r="E31" s="51" t="str">
        <f>'[2]PERSONAL BIBLIOTECAS'!F11</f>
        <v>1.500.000</v>
      </c>
      <c r="F31" s="50">
        <v>5</v>
      </c>
      <c r="G31" s="51">
        <f t="shared" si="0"/>
        <v>7500000</v>
      </c>
      <c r="H31" s="49" t="s">
        <v>266</v>
      </c>
      <c r="I31" s="47"/>
      <c r="J31" s="47"/>
      <c r="K31" s="47"/>
      <c r="L31" s="47"/>
      <c r="M31" s="47"/>
      <c r="N31" s="47"/>
      <c r="O31" s="47"/>
    </row>
    <row r="32" spans="1:15" s="48" customFormat="1" ht="38" customHeight="1">
      <c r="A32" s="49" t="s">
        <v>263</v>
      </c>
      <c r="B32" s="49" t="s">
        <v>287</v>
      </c>
      <c r="C32" s="49" t="s">
        <v>274</v>
      </c>
      <c r="D32" s="50">
        <v>1</v>
      </c>
      <c r="E32" s="51" t="str">
        <f>'[2]PERSONAL BIBLIOTECAS'!F12</f>
        <v>1.500.000</v>
      </c>
      <c r="F32" s="50">
        <v>5</v>
      </c>
      <c r="G32" s="51">
        <f t="shared" si="0"/>
        <v>7500000</v>
      </c>
      <c r="H32" s="49" t="s">
        <v>266</v>
      </c>
      <c r="I32" s="47"/>
      <c r="J32" s="47"/>
      <c r="K32" s="47"/>
      <c r="L32" s="47"/>
      <c r="M32" s="47"/>
      <c r="N32" s="47"/>
      <c r="O32" s="47"/>
    </row>
    <row r="33" spans="1:15" s="48" customFormat="1" ht="38" customHeight="1">
      <c r="A33" s="49" t="s">
        <v>263</v>
      </c>
      <c r="B33" s="49" t="s">
        <v>287</v>
      </c>
      <c r="C33" s="49" t="s">
        <v>275</v>
      </c>
      <c r="D33" s="50">
        <v>1</v>
      </c>
      <c r="E33" s="51" t="str">
        <f>'[2]PERSONAL BIBLIOTECAS'!F13</f>
        <v>1.500.000</v>
      </c>
      <c r="F33" s="50">
        <v>5</v>
      </c>
      <c r="G33" s="51">
        <f t="shared" si="0"/>
        <v>7500000</v>
      </c>
      <c r="H33" s="49" t="s">
        <v>266</v>
      </c>
      <c r="I33" s="47"/>
      <c r="J33" s="47"/>
      <c r="K33" s="47"/>
      <c r="L33" s="47"/>
      <c r="M33" s="47"/>
      <c r="N33" s="47"/>
      <c r="O33" s="47"/>
    </row>
    <row r="34" spans="1:15" s="48" customFormat="1" ht="38" customHeight="1">
      <c r="A34" s="49" t="s">
        <v>263</v>
      </c>
      <c r="B34" s="49" t="s">
        <v>287</v>
      </c>
      <c r="C34" s="49" t="s">
        <v>276</v>
      </c>
      <c r="D34" s="50">
        <v>1</v>
      </c>
      <c r="E34" s="51" t="str">
        <f>'[2]PERSONAL BIBLIOTECAS'!F14</f>
        <v>1.500.000</v>
      </c>
      <c r="F34" s="50">
        <v>5</v>
      </c>
      <c r="G34" s="51">
        <f t="shared" si="0"/>
        <v>7500000</v>
      </c>
      <c r="H34" s="49" t="s">
        <v>266</v>
      </c>
      <c r="I34" s="47"/>
      <c r="J34" s="47"/>
      <c r="K34" s="47"/>
      <c r="L34" s="47"/>
      <c r="M34" s="47"/>
      <c r="N34" s="47"/>
      <c r="O34" s="47"/>
    </row>
    <row r="35" spans="1:15" s="48" customFormat="1" ht="38" customHeight="1">
      <c r="A35" s="49" t="s">
        <v>263</v>
      </c>
      <c r="B35" s="49" t="s">
        <v>287</v>
      </c>
      <c r="C35" s="49" t="s">
        <v>277</v>
      </c>
      <c r="D35" s="50">
        <v>1</v>
      </c>
      <c r="E35" s="51" t="str">
        <f>'[2]PERSONAL BIBLIOTECAS'!F15</f>
        <v>1.500.000</v>
      </c>
      <c r="F35" s="50">
        <v>5</v>
      </c>
      <c r="G35" s="51">
        <f t="shared" si="0"/>
        <v>7500000</v>
      </c>
      <c r="H35" s="49" t="s">
        <v>266</v>
      </c>
      <c r="I35" s="47"/>
      <c r="J35" s="47"/>
      <c r="K35" s="47"/>
      <c r="L35" s="47"/>
      <c r="M35" s="47"/>
      <c r="N35" s="47"/>
      <c r="O35" s="47"/>
    </row>
    <row r="36" spans="1:15" s="48" customFormat="1" ht="38" customHeight="1">
      <c r="A36" s="49" t="s">
        <v>263</v>
      </c>
      <c r="B36" s="49" t="s">
        <v>287</v>
      </c>
      <c r="C36" s="49" t="s">
        <v>278</v>
      </c>
      <c r="D36" s="50">
        <v>1</v>
      </c>
      <c r="E36" s="51" t="str">
        <f>'[2]PERSONAL BIBLIOTECAS'!F16</f>
        <v>1.500.000</v>
      </c>
      <c r="F36" s="50">
        <v>5</v>
      </c>
      <c r="G36" s="51">
        <f t="shared" si="0"/>
        <v>7500000</v>
      </c>
      <c r="H36" s="49" t="s">
        <v>266</v>
      </c>
      <c r="I36" s="47"/>
      <c r="J36" s="47"/>
      <c r="K36" s="47"/>
      <c r="L36" s="47"/>
      <c r="M36" s="47"/>
      <c r="N36" s="47"/>
      <c r="O36" s="47"/>
    </row>
    <row r="37" spans="1:15" s="48" customFormat="1" ht="38" customHeight="1">
      <c r="A37" s="49" t="s">
        <v>263</v>
      </c>
      <c r="B37" s="49" t="s">
        <v>287</v>
      </c>
      <c r="C37" s="49" t="s">
        <v>279</v>
      </c>
      <c r="D37" s="50">
        <v>1</v>
      </c>
      <c r="E37" s="51" t="str">
        <f>'[2]PERSONAL BIBLIOTECAS'!F17</f>
        <v>1.500.000</v>
      </c>
      <c r="F37" s="50">
        <v>5</v>
      </c>
      <c r="G37" s="51">
        <f t="shared" si="0"/>
        <v>7500000</v>
      </c>
      <c r="H37" s="49" t="s">
        <v>266</v>
      </c>
      <c r="I37" s="47"/>
      <c r="J37" s="47"/>
      <c r="K37" s="47"/>
      <c r="L37" s="47"/>
      <c r="M37" s="47"/>
      <c r="N37" s="47"/>
      <c r="O37" s="47"/>
    </row>
    <row r="38" spans="1:15" s="48" customFormat="1" ht="38" customHeight="1">
      <c r="A38" s="49" t="s">
        <v>263</v>
      </c>
      <c r="B38" s="49" t="s">
        <v>287</v>
      </c>
      <c r="C38" s="49" t="s">
        <v>280</v>
      </c>
      <c r="D38" s="50">
        <v>1</v>
      </c>
      <c r="E38" s="51" t="str">
        <f>'[2]PERSONAL BIBLIOTECAS'!F18</f>
        <v>1.500.000</v>
      </c>
      <c r="F38" s="50">
        <v>5</v>
      </c>
      <c r="G38" s="51">
        <f t="shared" si="0"/>
        <v>7500000</v>
      </c>
      <c r="H38" s="49" t="s">
        <v>266</v>
      </c>
      <c r="I38" s="47"/>
      <c r="J38" s="47"/>
      <c r="K38" s="47"/>
      <c r="L38" s="47"/>
      <c r="M38" s="47"/>
      <c r="N38" s="47"/>
      <c r="O38" s="47"/>
    </row>
    <row r="39" spans="1:15" s="48" customFormat="1" ht="38" customHeight="1">
      <c r="A39" s="49" t="s">
        <v>263</v>
      </c>
      <c r="B39" s="49" t="s">
        <v>287</v>
      </c>
      <c r="C39" s="49" t="s">
        <v>281</v>
      </c>
      <c r="D39" s="50">
        <v>1</v>
      </c>
      <c r="E39" s="51" t="str">
        <f>'[2]PERSONAL BIBLIOTECAS'!F19</f>
        <v>1.500.000</v>
      </c>
      <c r="F39" s="50">
        <v>5</v>
      </c>
      <c r="G39" s="51">
        <f t="shared" si="0"/>
        <v>7500000</v>
      </c>
      <c r="H39" s="49" t="s">
        <v>266</v>
      </c>
      <c r="I39" s="47"/>
      <c r="J39" s="47"/>
      <c r="K39" s="47"/>
      <c r="L39" s="47"/>
      <c r="M39" s="47"/>
      <c r="N39" s="47"/>
      <c r="O39" s="47"/>
    </row>
    <row r="40" spans="1:15" s="48" customFormat="1" ht="38" customHeight="1">
      <c r="A40" s="49" t="s">
        <v>263</v>
      </c>
      <c r="B40" s="49" t="s">
        <v>287</v>
      </c>
      <c r="C40" s="49" t="s">
        <v>282</v>
      </c>
      <c r="D40" s="50">
        <v>1</v>
      </c>
      <c r="E40" s="51" t="str">
        <f>'[2]PERSONAL BIBLIOTECAS'!F20</f>
        <v>1.500.000</v>
      </c>
      <c r="F40" s="50">
        <v>5</v>
      </c>
      <c r="G40" s="51">
        <f t="shared" si="0"/>
        <v>7500000</v>
      </c>
      <c r="H40" s="49" t="s">
        <v>266</v>
      </c>
      <c r="I40" s="47"/>
      <c r="J40" s="47"/>
      <c r="K40" s="47"/>
      <c r="L40" s="47"/>
      <c r="M40" s="47"/>
      <c r="N40" s="47"/>
      <c r="O40" s="47"/>
    </row>
    <row r="41" spans="1:15" s="48" customFormat="1" ht="38" customHeight="1">
      <c r="A41" s="49" t="s">
        <v>263</v>
      </c>
      <c r="B41" s="49" t="s">
        <v>287</v>
      </c>
      <c r="C41" s="49" t="s">
        <v>283</v>
      </c>
      <c r="D41" s="50">
        <v>1</v>
      </c>
      <c r="E41" s="51" t="str">
        <f>'[2]PERSONAL BIBLIOTECAS'!F21</f>
        <v>1.500.000</v>
      </c>
      <c r="F41" s="50">
        <v>5</v>
      </c>
      <c r="G41" s="51">
        <f t="shared" si="0"/>
        <v>7500000</v>
      </c>
      <c r="H41" s="49" t="s">
        <v>266</v>
      </c>
      <c r="I41" s="47"/>
      <c r="J41" s="47"/>
      <c r="K41" s="47"/>
      <c r="L41" s="47"/>
      <c r="M41" s="47"/>
      <c r="N41" s="47"/>
      <c r="O41" s="47"/>
    </row>
    <row r="42" spans="1:15" s="48" customFormat="1" ht="38" customHeight="1">
      <c r="A42" s="49" t="s">
        <v>263</v>
      </c>
      <c r="B42" s="49" t="s">
        <v>288</v>
      </c>
      <c r="C42" s="49" t="s">
        <v>265</v>
      </c>
      <c r="D42" s="50">
        <f>'[2]PERSONAL BIBLIOTECAS'!G4</f>
        <v>1</v>
      </c>
      <c r="E42" s="51" t="str">
        <f>'[2]PERSONAL BIBLIOTECAS'!H4</f>
        <v>1.200.000</v>
      </c>
      <c r="F42" s="50">
        <v>5</v>
      </c>
      <c r="G42" s="51">
        <f t="shared" si="0"/>
        <v>6000000</v>
      </c>
      <c r="H42" s="49" t="s">
        <v>266</v>
      </c>
      <c r="I42" s="47"/>
      <c r="J42" s="47"/>
      <c r="K42" s="47"/>
      <c r="L42" s="47"/>
      <c r="M42" s="47"/>
      <c r="N42" s="47"/>
      <c r="O42" s="47"/>
    </row>
    <row r="43" spans="1:15" s="48" customFormat="1" ht="38" customHeight="1">
      <c r="A43" s="49" t="s">
        <v>263</v>
      </c>
      <c r="B43" s="49" t="s">
        <v>288</v>
      </c>
      <c r="C43" s="49" t="s">
        <v>267</v>
      </c>
      <c r="D43" s="50">
        <f>'[2]PERSONAL BIBLIOTECAS'!G5</f>
        <v>1</v>
      </c>
      <c r="E43" s="51" t="str">
        <f>'[2]PERSONAL BIBLIOTECAS'!H5</f>
        <v>1.200.000</v>
      </c>
      <c r="F43" s="50">
        <v>5</v>
      </c>
      <c r="G43" s="51">
        <f t="shared" si="0"/>
        <v>6000000</v>
      </c>
      <c r="H43" s="49" t="s">
        <v>266</v>
      </c>
      <c r="I43" s="47"/>
      <c r="J43" s="47"/>
      <c r="K43" s="47"/>
      <c r="L43" s="47"/>
      <c r="M43" s="47"/>
      <c r="N43" s="47"/>
      <c r="O43" s="47"/>
    </row>
    <row r="44" spans="1:15" s="48" customFormat="1" ht="38" customHeight="1">
      <c r="A44" s="49" t="s">
        <v>263</v>
      </c>
      <c r="B44" s="49" t="s">
        <v>288</v>
      </c>
      <c r="C44" s="49" t="s">
        <v>268</v>
      </c>
      <c r="D44" s="50">
        <f>'[2]PERSONAL BIBLIOTECAS'!G6</f>
        <v>1</v>
      </c>
      <c r="E44" s="51" t="str">
        <f>'[2]PERSONAL BIBLIOTECAS'!H6</f>
        <v>1.200.000</v>
      </c>
      <c r="F44" s="50">
        <v>5</v>
      </c>
      <c r="G44" s="51">
        <f t="shared" si="0"/>
        <v>6000000</v>
      </c>
      <c r="H44" s="49" t="s">
        <v>266</v>
      </c>
      <c r="I44" s="47"/>
      <c r="J44" s="47"/>
      <c r="K44" s="47"/>
      <c r="L44" s="47"/>
      <c r="M44" s="47"/>
      <c r="N44" s="47"/>
      <c r="O44" s="47"/>
    </row>
    <row r="45" spans="1:15" s="48" customFormat="1" ht="38" customHeight="1">
      <c r="A45" s="49" t="s">
        <v>263</v>
      </c>
      <c r="B45" s="49" t="s">
        <v>288</v>
      </c>
      <c r="C45" s="49" t="s">
        <v>269</v>
      </c>
      <c r="D45" s="50">
        <f>'[2]PERSONAL BIBLIOTECAS'!G7</f>
        <v>1</v>
      </c>
      <c r="E45" s="51" t="str">
        <f>'[2]PERSONAL BIBLIOTECAS'!H7</f>
        <v>1.200.000</v>
      </c>
      <c r="F45" s="50">
        <v>5</v>
      </c>
      <c r="G45" s="51">
        <f t="shared" si="0"/>
        <v>6000000</v>
      </c>
      <c r="H45" s="49" t="s">
        <v>266</v>
      </c>
      <c r="I45" s="47"/>
      <c r="J45" s="47"/>
      <c r="K45" s="47"/>
      <c r="L45" s="47"/>
      <c r="M45" s="47"/>
      <c r="N45" s="47"/>
      <c r="O45" s="47"/>
    </row>
    <row r="46" spans="1:15" s="48" customFormat="1" ht="38" customHeight="1">
      <c r="A46" s="49" t="s">
        <v>263</v>
      </c>
      <c r="B46" s="49" t="s">
        <v>288</v>
      </c>
      <c r="C46" s="49" t="s">
        <v>270</v>
      </c>
      <c r="D46" s="50">
        <f>'[2]PERSONAL BIBLIOTECAS'!G8</f>
        <v>1</v>
      </c>
      <c r="E46" s="51" t="str">
        <f>'[2]PERSONAL BIBLIOTECAS'!H8</f>
        <v>1.200.000</v>
      </c>
      <c r="F46" s="50">
        <v>5</v>
      </c>
      <c r="G46" s="51">
        <f t="shared" si="0"/>
        <v>6000000</v>
      </c>
      <c r="H46" s="49" t="s">
        <v>266</v>
      </c>
      <c r="I46" s="47"/>
      <c r="J46" s="47"/>
      <c r="K46" s="47"/>
      <c r="L46" s="47"/>
      <c r="M46" s="47"/>
      <c r="N46" s="47"/>
      <c r="O46" s="47"/>
    </row>
    <row r="47" spans="1:15" s="48" customFormat="1" ht="38" customHeight="1">
      <c r="A47" s="49" t="s">
        <v>263</v>
      </c>
      <c r="B47" s="49" t="s">
        <v>288</v>
      </c>
      <c r="C47" s="49" t="s">
        <v>271</v>
      </c>
      <c r="D47" s="50">
        <f>'[2]PERSONAL BIBLIOTECAS'!G9</f>
        <v>1</v>
      </c>
      <c r="E47" s="51" t="str">
        <f>'[2]PERSONAL BIBLIOTECAS'!H9</f>
        <v>1.200.000</v>
      </c>
      <c r="F47" s="50">
        <v>5</v>
      </c>
      <c r="G47" s="51">
        <f t="shared" si="0"/>
        <v>6000000</v>
      </c>
      <c r="H47" s="49" t="s">
        <v>266</v>
      </c>
      <c r="I47" s="47"/>
      <c r="J47" s="47"/>
      <c r="K47" s="47"/>
      <c r="L47" s="47"/>
      <c r="M47" s="47"/>
      <c r="N47" s="47"/>
      <c r="O47" s="47"/>
    </row>
    <row r="48" spans="1:15" s="48" customFormat="1" ht="38" customHeight="1">
      <c r="A48" s="49" t="s">
        <v>263</v>
      </c>
      <c r="B48" s="49" t="s">
        <v>288</v>
      </c>
      <c r="C48" s="49" t="s">
        <v>272</v>
      </c>
      <c r="D48" s="50">
        <f>'[2]PERSONAL BIBLIOTECAS'!G10</f>
        <v>1</v>
      </c>
      <c r="E48" s="51" t="str">
        <f>'[2]PERSONAL BIBLIOTECAS'!H10</f>
        <v>1.200.000</v>
      </c>
      <c r="F48" s="50">
        <v>5</v>
      </c>
      <c r="G48" s="51">
        <f t="shared" si="0"/>
        <v>6000000</v>
      </c>
      <c r="H48" s="49" t="s">
        <v>266</v>
      </c>
      <c r="I48" s="47"/>
      <c r="J48" s="47"/>
      <c r="K48" s="47"/>
      <c r="L48" s="47"/>
      <c r="M48" s="47"/>
      <c r="N48" s="47"/>
      <c r="O48" s="47"/>
    </row>
    <row r="49" spans="1:15" s="48" customFormat="1" ht="38" customHeight="1">
      <c r="A49" s="49" t="s">
        <v>263</v>
      </c>
      <c r="B49" s="49" t="s">
        <v>288</v>
      </c>
      <c r="C49" s="49" t="s">
        <v>273</v>
      </c>
      <c r="D49" s="50">
        <f>'[2]PERSONAL BIBLIOTECAS'!G11</f>
        <v>1</v>
      </c>
      <c r="E49" s="51" t="str">
        <f>'[2]PERSONAL BIBLIOTECAS'!H11</f>
        <v>1.200.000</v>
      </c>
      <c r="F49" s="50">
        <v>5</v>
      </c>
      <c r="G49" s="51">
        <f t="shared" si="0"/>
        <v>6000000</v>
      </c>
      <c r="H49" s="49" t="s">
        <v>266</v>
      </c>
      <c r="I49" s="47"/>
      <c r="J49" s="47"/>
      <c r="K49" s="47"/>
      <c r="L49" s="47"/>
      <c r="M49" s="47"/>
      <c r="N49" s="47"/>
      <c r="O49" s="47"/>
    </row>
    <row r="50" spans="1:15" s="48" customFormat="1" ht="38" customHeight="1">
      <c r="A50" s="49" t="s">
        <v>263</v>
      </c>
      <c r="B50" s="49" t="s">
        <v>288</v>
      </c>
      <c r="C50" s="49" t="s">
        <v>274</v>
      </c>
      <c r="D50" s="50">
        <f>'[2]PERSONAL BIBLIOTECAS'!G12</f>
        <v>1</v>
      </c>
      <c r="E50" s="51" t="str">
        <f>'[2]PERSONAL BIBLIOTECAS'!H12</f>
        <v>1.200.000</v>
      </c>
      <c r="F50" s="50">
        <v>5</v>
      </c>
      <c r="G50" s="51">
        <f t="shared" si="0"/>
        <v>6000000</v>
      </c>
      <c r="H50" s="49" t="s">
        <v>266</v>
      </c>
      <c r="I50" s="47"/>
      <c r="J50" s="47"/>
      <c r="K50" s="47"/>
      <c r="L50" s="47"/>
      <c r="M50" s="47"/>
      <c r="N50" s="47"/>
      <c r="O50" s="47"/>
    </row>
    <row r="51" spans="1:15" s="48" customFormat="1" ht="38" customHeight="1">
      <c r="A51" s="49" t="s">
        <v>263</v>
      </c>
      <c r="B51" s="49" t="s">
        <v>288</v>
      </c>
      <c r="C51" s="49" t="s">
        <v>275</v>
      </c>
      <c r="D51" s="50">
        <f>'[2]PERSONAL BIBLIOTECAS'!G13</f>
        <v>1</v>
      </c>
      <c r="E51" s="51" t="str">
        <f>'[2]PERSONAL BIBLIOTECAS'!H13</f>
        <v>1.200.000</v>
      </c>
      <c r="F51" s="50">
        <v>5</v>
      </c>
      <c r="G51" s="51">
        <f t="shared" si="0"/>
        <v>6000000</v>
      </c>
      <c r="H51" s="49" t="s">
        <v>266</v>
      </c>
      <c r="I51" s="47"/>
      <c r="J51" s="47"/>
      <c r="K51" s="47"/>
      <c r="L51" s="47"/>
      <c r="M51" s="47"/>
      <c r="N51" s="47"/>
      <c r="O51" s="47"/>
    </row>
    <row r="52" spans="1:15" s="48" customFormat="1" ht="38" customHeight="1">
      <c r="A52" s="49" t="s">
        <v>263</v>
      </c>
      <c r="B52" s="49" t="s">
        <v>288</v>
      </c>
      <c r="C52" s="49" t="s">
        <v>276</v>
      </c>
      <c r="D52" s="50">
        <f>'[2]PERSONAL BIBLIOTECAS'!G14</f>
        <v>1</v>
      </c>
      <c r="E52" s="51" t="str">
        <f>'[2]PERSONAL BIBLIOTECAS'!H14</f>
        <v>1.200.000</v>
      </c>
      <c r="F52" s="50">
        <v>5</v>
      </c>
      <c r="G52" s="51">
        <f t="shared" si="0"/>
        <v>6000000</v>
      </c>
      <c r="H52" s="49" t="s">
        <v>266</v>
      </c>
      <c r="I52" s="47"/>
      <c r="J52" s="47"/>
      <c r="K52" s="47"/>
      <c r="L52" s="47"/>
      <c r="M52" s="47"/>
      <c r="N52" s="47"/>
      <c r="O52" s="47"/>
    </row>
    <row r="53" spans="1:15" s="48" customFormat="1" ht="38" customHeight="1">
      <c r="A53" s="49" t="s">
        <v>263</v>
      </c>
      <c r="B53" s="49" t="s">
        <v>288</v>
      </c>
      <c r="C53" s="49" t="s">
        <v>277</v>
      </c>
      <c r="D53" s="50">
        <f>'[2]PERSONAL BIBLIOTECAS'!G15</f>
        <v>1</v>
      </c>
      <c r="E53" s="51" t="str">
        <f>'[2]PERSONAL BIBLIOTECAS'!H15</f>
        <v>1.200.000</v>
      </c>
      <c r="F53" s="50">
        <v>5</v>
      </c>
      <c r="G53" s="51">
        <f t="shared" si="0"/>
        <v>6000000</v>
      </c>
      <c r="H53" s="49" t="s">
        <v>266</v>
      </c>
      <c r="I53" s="47"/>
      <c r="J53" s="47"/>
      <c r="K53" s="47"/>
      <c r="L53" s="47"/>
      <c r="M53" s="47"/>
      <c r="N53" s="47"/>
      <c r="O53" s="47"/>
    </row>
    <row r="54" spans="1:15" s="48" customFormat="1" ht="38" customHeight="1">
      <c r="A54" s="49" t="s">
        <v>263</v>
      </c>
      <c r="B54" s="49" t="s">
        <v>288</v>
      </c>
      <c r="C54" s="49" t="s">
        <v>278</v>
      </c>
      <c r="D54" s="50">
        <f>'[2]PERSONAL BIBLIOTECAS'!G16</f>
        <v>1</v>
      </c>
      <c r="E54" s="51" t="str">
        <f>'[2]PERSONAL BIBLIOTECAS'!H16</f>
        <v>1.200.000</v>
      </c>
      <c r="F54" s="50">
        <v>5</v>
      </c>
      <c r="G54" s="51">
        <f t="shared" si="0"/>
        <v>6000000</v>
      </c>
      <c r="H54" s="49" t="s">
        <v>266</v>
      </c>
      <c r="I54" s="47"/>
      <c r="J54" s="47"/>
      <c r="K54" s="47"/>
      <c r="L54" s="47"/>
      <c r="M54" s="47"/>
      <c r="N54" s="47"/>
      <c r="O54" s="47"/>
    </row>
    <row r="55" spans="1:15" s="48" customFormat="1" ht="38" customHeight="1">
      <c r="A55" s="49" t="s">
        <v>263</v>
      </c>
      <c r="B55" s="49" t="s">
        <v>288</v>
      </c>
      <c r="C55" s="49" t="s">
        <v>279</v>
      </c>
      <c r="D55" s="50">
        <f>'[2]PERSONAL BIBLIOTECAS'!G17</f>
        <v>1</v>
      </c>
      <c r="E55" s="51" t="str">
        <f>'[2]PERSONAL BIBLIOTECAS'!H17</f>
        <v>1.200.000</v>
      </c>
      <c r="F55" s="50">
        <v>5</v>
      </c>
      <c r="G55" s="51">
        <f t="shared" si="0"/>
        <v>6000000</v>
      </c>
      <c r="H55" s="49" t="s">
        <v>266</v>
      </c>
      <c r="I55" s="47"/>
      <c r="J55" s="47"/>
      <c r="K55" s="47"/>
      <c r="L55" s="47"/>
      <c r="M55" s="47"/>
      <c r="N55" s="47"/>
      <c r="O55" s="47"/>
    </row>
    <row r="56" spans="1:15" s="48" customFormat="1" ht="38" customHeight="1">
      <c r="A56" s="49" t="s">
        <v>263</v>
      </c>
      <c r="B56" s="49" t="s">
        <v>288</v>
      </c>
      <c r="C56" s="49" t="s">
        <v>280</v>
      </c>
      <c r="D56" s="50">
        <f>'[2]PERSONAL BIBLIOTECAS'!G18</f>
        <v>1</v>
      </c>
      <c r="E56" s="51" t="str">
        <f>'[2]PERSONAL BIBLIOTECAS'!H18</f>
        <v>1.200.000</v>
      </c>
      <c r="F56" s="50">
        <v>5</v>
      </c>
      <c r="G56" s="51">
        <f t="shared" si="0"/>
        <v>6000000</v>
      </c>
      <c r="H56" s="49" t="s">
        <v>266</v>
      </c>
      <c r="I56" s="47"/>
      <c r="J56" s="47"/>
      <c r="K56" s="47"/>
      <c r="L56" s="47"/>
      <c r="M56" s="47"/>
      <c r="N56" s="47"/>
      <c r="O56" s="47"/>
    </row>
    <row r="57" spans="1:15" s="48" customFormat="1" ht="38" customHeight="1">
      <c r="A57" s="49" t="s">
        <v>263</v>
      </c>
      <c r="B57" s="49" t="s">
        <v>288</v>
      </c>
      <c r="C57" s="49" t="s">
        <v>281</v>
      </c>
      <c r="D57" s="50">
        <f>'[2]PERSONAL BIBLIOTECAS'!G19</f>
        <v>1</v>
      </c>
      <c r="E57" s="51" t="str">
        <f>'[2]PERSONAL BIBLIOTECAS'!H19</f>
        <v>1.200.000</v>
      </c>
      <c r="F57" s="50">
        <v>5</v>
      </c>
      <c r="G57" s="51">
        <f t="shared" si="0"/>
        <v>6000000</v>
      </c>
      <c r="H57" s="49" t="s">
        <v>266</v>
      </c>
      <c r="I57" s="47"/>
      <c r="J57" s="47"/>
      <c r="K57" s="47"/>
      <c r="L57" s="47"/>
      <c r="M57" s="47"/>
      <c r="N57" s="47"/>
      <c r="O57" s="47"/>
    </row>
    <row r="58" spans="1:15" s="48" customFormat="1" ht="38" customHeight="1">
      <c r="A58" s="49" t="s">
        <v>263</v>
      </c>
      <c r="B58" s="49" t="s">
        <v>288</v>
      </c>
      <c r="C58" s="49" t="s">
        <v>282</v>
      </c>
      <c r="D58" s="50">
        <f>'[2]PERSONAL BIBLIOTECAS'!G20</f>
        <v>1</v>
      </c>
      <c r="E58" s="51" t="str">
        <f>'[2]PERSONAL BIBLIOTECAS'!H20</f>
        <v>1.200.000</v>
      </c>
      <c r="F58" s="50">
        <v>5</v>
      </c>
      <c r="G58" s="51">
        <f t="shared" si="0"/>
        <v>6000000</v>
      </c>
      <c r="H58" s="49" t="s">
        <v>266</v>
      </c>
      <c r="I58" s="47"/>
      <c r="J58" s="47"/>
      <c r="K58" s="47"/>
      <c r="L58" s="47"/>
      <c r="M58" s="47"/>
      <c r="N58" s="47"/>
      <c r="O58" s="47"/>
    </row>
    <row r="59" spans="1:15" s="48" customFormat="1" ht="38" customHeight="1">
      <c r="A59" s="49" t="s">
        <v>263</v>
      </c>
      <c r="B59" s="49" t="s">
        <v>288</v>
      </c>
      <c r="C59" s="49" t="s">
        <v>283</v>
      </c>
      <c r="D59" s="50">
        <f>'[2]PERSONAL BIBLIOTECAS'!G21</f>
        <v>1</v>
      </c>
      <c r="E59" s="51" t="str">
        <f>'[2]PERSONAL BIBLIOTECAS'!H21</f>
        <v>1.200.000</v>
      </c>
      <c r="F59" s="50">
        <v>5</v>
      </c>
      <c r="G59" s="51">
        <f t="shared" si="0"/>
        <v>6000000</v>
      </c>
      <c r="H59" s="49" t="s">
        <v>266</v>
      </c>
      <c r="I59" s="47"/>
      <c r="J59" s="47"/>
      <c r="K59" s="47"/>
      <c r="L59" s="47"/>
      <c r="M59" s="47"/>
      <c r="N59" s="47"/>
      <c r="O59" s="47"/>
    </row>
    <row r="60" spans="1:15" s="48" customFormat="1" ht="38" customHeight="1">
      <c r="A60" s="49" t="s">
        <v>263</v>
      </c>
      <c r="B60" s="49" t="s">
        <v>289</v>
      </c>
      <c r="C60" s="49" t="s">
        <v>265</v>
      </c>
      <c r="D60" s="50">
        <f>'[2]PERSONAL BIBLIOTECAS'!I4</f>
        <v>3</v>
      </c>
      <c r="E60" s="51">
        <f>'[2]PERSONAL BIBLIOTECAS'!J4</f>
        <v>1400000</v>
      </c>
      <c r="F60" s="50">
        <v>5</v>
      </c>
      <c r="G60" s="51">
        <f t="shared" si="0"/>
        <v>21000000</v>
      </c>
      <c r="H60" s="49" t="s">
        <v>266</v>
      </c>
      <c r="I60" s="47"/>
      <c r="J60" s="47"/>
      <c r="K60" s="47"/>
      <c r="L60" s="47"/>
      <c r="M60" s="47"/>
      <c r="N60" s="47"/>
      <c r="O60" s="47"/>
    </row>
    <row r="61" spans="1:15" s="48" customFormat="1" ht="38" customHeight="1">
      <c r="A61" s="49" t="s">
        <v>263</v>
      </c>
      <c r="B61" s="49" t="s">
        <v>289</v>
      </c>
      <c r="C61" s="49" t="s">
        <v>267</v>
      </c>
      <c r="D61" s="50">
        <f>'[2]PERSONAL BIBLIOTECAS'!I5</f>
        <v>2</v>
      </c>
      <c r="E61" s="51">
        <f>'[2]PERSONAL BIBLIOTECAS'!J5</f>
        <v>1400000</v>
      </c>
      <c r="F61" s="50">
        <v>5</v>
      </c>
      <c r="G61" s="51">
        <f t="shared" si="0"/>
        <v>14000000</v>
      </c>
      <c r="H61" s="49" t="s">
        <v>266</v>
      </c>
      <c r="I61" s="47"/>
      <c r="J61" s="47"/>
      <c r="K61" s="47"/>
      <c r="L61" s="47"/>
      <c r="M61" s="47"/>
      <c r="N61" s="47"/>
      <c r="O61" s="47"/>
    </row>
    <row r="62" spans="1:15" s="48" customFormat="1" ht="38" customHeight="1">
      <c r="A62" s="49" t="s">
        <v>263</v>
      </c>
      <c r="B62" s="49" t="s">
        <v>289</v>
      </c>
      <c r="C62" s="49" t="s">
        <v>268</v>
      </c>
      <c r="D62" s="50">
        <f>'[2]PERSONAL BIBLIOTECAS'!I6</f>
        <v>2</v>
      </c>
      <c r="E62" s="51">
        <f>'[2]PERSONAL BIBLIOTECAS'!J6</f>
        <v>1400000</v>
      </c>
      <c r="F62" s="50">
        <v>5</v>
      </c>
      <c r="G62" s="51">
        <f t="shared" si="0"/>
        <v>14000000</v>
      </c>
      <c r="H62" s="49" t="s">
        <v>266</v>
      </c>
      <c r="I62" s="47"/>
      <c r="J62" s="47"/>
      <c r="K62" s="47"/>
      <c r="L62" s="47"/>
      <c r="M62" s="47"/>
      <c r="N62" s="47"/>
      <c r="O62" s="47"/>
    </row>
    <row r="63" spans="1:15" s="48" customFormat="1" ht="38" customHeight="1">
      <c r="A63" s="49" t="s">
        <v>263</v>
      </c>
      <c r="B63" s="49" t="s">
        <v>289</v>
      </c>
      <c r="C63" s="49" t="s">
        <v>269</v>
      </c>
      <c r="D63" s="50">
        <f>'[2]PERSONAL BIBLIOTECAS'!I7</f>
        <v>3</v>
      </c>
      <c r="E63" s="51">
        <f>'[2]PERSONAL BIBLIOTECAS'!J7</f>
        <v>1400000</v>
      </c>
      <c r="F63" s="50">
        <v>5</v>
      </c>
      <c r="G63" s="51">
        <f t="shared" si="0"/>
        <v>21000000</v>
      </c>
      <c r="H63" s="49" t="s">
        <v>266</v>
      </c>
      <c r="I63" s="47"/>
      <c r="J63" s="47"/>
      <c r="K63" s="47"/>
      <c r="L63" s="47"/>
      <c r="M63" s="47"/>
      <c r="N63" s="47"/>
      <c r="O63" s="47"/>
    </row>
    <row r="64" spans="1:15" s="48" customFormat="1" ht="38" customHeight="1">
      <c r="A64" s="49" t="s">
        <v>263</v>
      </c>
      <c r="B64" s="49" t="s">
        <v>289</v>
      </c>
      <c r="C64" s="49" t="s">
        <v>270</v>
      </c>
      <c r="D64" s="50">
        <f>'[2]PERSONAL BIBLIOTECAS'!I8</f>
        <v>3</v>
      </c>
      <c r="E64" s="51">
        <f>'[2]PERSONAL BIBLIOTECAS'!J8</f>
        <v>1400000</v>
      </c>
      <c r="F64" s="50">
        <v>5</v>
      </c>
      <c r="G64" s="51">
        <f t="shared" si="0"/>
        <v>21000000</v>
      </c>
      <c r="H64" s="49" t="s">
        <v>266</v>
      </c>
      <c r="I64" s="47"/>
      <c r="J64" s="47"/>
      <c r="K64" s="47"/>
      <c r="L64" s="47"/>
      <c r="M64" s="47"/>
      <c r="N64" s="47"/>
      <c r="O64" s="47"/>
    </row>
    <row r="65" spans="1:15" s="48" customFormat="1" ht="38" customHeight="1">
      <c r="A65" s="49" t="s">
        <v>263</v>
      </c>
      <c r="B65" s="49" t="s">
        <v>289</v>
      </c>
      <c r="C65" s="49" t="s">
        <v>271</v>
      </c>
      <c r="D65" s="50">
        <f>'[2]PERSONAL BIBLIOTECAS'!I9</f>
        <v>2</v>
      </c>
      <c r="E65" s="51">
        <f>'[2]PERSONAL BIBLIOTECAS'!J9</f>
        <v>1400000</v>
      </c>
      <c r="F65" s="50">
        <v>5</v>
      </c>
      <c r="G65" s="51">
        <f t="shared" si="0"/>
        <v>14000000</v>
      </c>
      <c r="H65" s="49" t="s">
        <v>266</v>
      </c>
      <c r="I65" s="47"/>
      <c r="J65" s="47"/>
      <c r="K65" s="47"/>
      <c r="L65" s="47"/>
      <c r="M65" s="47"/>
      <c r="N65" s="47"/>
      <c r="O65" s="47"/>
    </row>
    <row r="66" spans="1:15" s="48" customFormat="1" ht="38" customHeight="1">
      <c r="A66" s="49" t="s">
        <v>263</v>
      </c>
      <c r="B66" s="49" t="s">
        <v>289</v>
      </c>
      <c r="C66" s="49" t="s">
        <v>272</v>
      </c>
      <c r="D66" s="50">
        <f>'[2]PERSONAL BIBLIOTECAS'!I10</f>
        <v>2</v>
      </c>
      <c r="E66" s="51">
        <f>'[2]PERSONAL BIBLIOTECAS'!J10</f>
        <v>1400000</v>
      </c>
      <c r="F66" s="50">
        <v>5</v>
      </c>
      <c r="G66" s="51">
        <f t="shared" si="0"/>
        <v>14000000</v>
      </c>
      <c r="H66" s="49" t="s">
        <v>266</v>
      </c>
      <c r="I66" s="47"/>
      <c r="J66" s="47"/>
      <c r="K66" s="47"/>
      <c r="L66" s="47"/>
      <c r="M66" s="47"/>
      <c r="N66" s="47"/>
      <c r="O66" s="47"/>
    </row>
    <row r="67" spans="1:15" s="48" customFormat="1" ht="38" customHeight="1">
      <c r="A67" s="49" t="s">
        <v>263</v>
      </c>
      <c r="B67" s="49" t="s">
        <v>289</v>
      </c>
      <c r="C67" s="49" t="s">
        <v>273</v>
      </c>
      <c r="D67" s="50">
        <f>'[2]PERSONAL BIBLIOTECAS'!I11</f>
        <v>2</v>
      </c>
      <c r="E67" s="51">
        <f>'[2]PERSONAL BIBLIOTECAS'!J11</f>
        <v>1400000</v>
      </c>
      <c r="F67" s="50">
        <v>5</v>
      </c>
      <c r="G67" s="51">
        <f t="shared" si="0"/>
        <v>14000000</v>
      </c>
      <c r="H67" s="49" t="s">
        <v>266</v>
      </c>
      <c r="I67" s="47"/>
      <c r="J67" s="47"/>
      <c r="K67" s="47"/>
      <c r="L67" s="47"/>
      <c r="M67" s="47"/>
      <c r="N67" s="47"/>
      <c r="O67" s="47"/>
    </row>
    <row r="68" spans="1:15" s="48" customFormat="1" ht="38" customHeight="1">
      <c r="A68" s="49" t="s">
        <v>263</v>
      </c>
      <c r="B68" s="49" t="s">
        <v>289</v>
      </c>
      <c r="C68" s="49" t="s">
        <v>274</v>
      </c>
      <c r="D68" s="50">
        <f>'[2]PERSONAL BIBLIOTECAS'!I12</f>
        <v>2</v>
      </c>
      <c r="E68" s="51">
        <f>'[2]PERSONAL BIBLIOTECAS'!J12</f>
        <v>1400000</v>
      </c>
      <c r="F68" s="50">
        <v>5</v>
      </c>
      <c r="G68" s="51">
        <f t="shared" si="0"/>
        <v>14000000</v>
      </c>
      <c r="H68" s="49" t="s">
        <v>266</v>
      </c>
      <c r="I68" s="47"/>
      <c r="J68" s="47"/>
      <c r="K68" s="47"/>
      <c r="L68" s="47"/>
      <c r="M68" s="47"/>
      <c r="N68" s="47"/>
      <c r="O68" s="47"/>
    </row>
    <row r="69" spans="1:15" s="48" customFormat="1" ht="38" customHeight="1">
      <c r="A69" s="49" t="s">
        <v>263</v>
      </c>
      <c r="B69" s="49" t="s">
        <v>289</v>
      </c>
      <c r="C69" s="49" t="s">
        <v>275</v>
      </c>
      <c r="D69" s="50">
        <f>'[2]PERSONAL BIBLIOTECAS'!I13</f>
        <v>2</v>
      </c>
      <c r="E69" s="51">
        <f>'[2]PERSONAL BIBLIOTECAS'!J13</f>
        <v>1400000</v>
      </c>
      <c r="F69" s="50">
        <v>5</v>
      </c>
      <c r="G69" s="51">
        <f t="shared" ref="G69:G132" si="1">D69*E69*F69</f>
        <v>14000000</v>
      </c>
      <c r="H69" s="49" t="s">
        <v>266</v>
      </c>
      <c r="I69" s="47"/>
      <c r="J69" s="47"/>
      <c r="K69" s="47"/>
      <c r="L69" s="47"/>
      <c r="M69" s="47"/>
      <c r="N69" s="47"/>
      <c r="O69" s="47"/>
    </row>
    <row r="70" spans="1:15" s="48" customFormat="1" ht="38" customHeight="1">
      <c r="A70" s="49" t="s">
        <v>263</v>
      </c>
      <c r="B70" s="49" t="s">
        <v>289</v>
      </c>
      <c r="C70" s="49" t="s">
        <v>276</v>
      </c>
      <c r="D70" s="50">
        <f>'[2]PERSONAL BIBLIOTECAS'!I14</f>
        <v>2</v>
      </c>
      <c r="E70" s="51">
        <f>'[2]PERSONAL BIBLIOTECAS'!J14</f>
        <v>1400000</v>
      </c>
      <c r="F70" s="50">
        <v>5</v>
      </c>
      <c r="G70" s="51">
        <f t="shared" si="1"/>
        <v>14000000</v>
      </c>
      <c r="H70" s="49" t="s">
        <v>266</v>
      </c>
      <c r="I70" s="47"/>
      <c r="J70" s="47"/>
      <c r="K70" s="47"/>
      <c r="L70" s="47"/>
      <c r="M70" s="47"/>
      <c r="N70" s="47"/>
      <c r="O70" s="47"/>
    </row>
    <row r="71" spans="1:15" s="48" customFormat="1" ht="38" customHeight="1">
      <c r="A71" s="49" t="s">
        <v>263</v>
      </c>
      <c r="B71" s="49" t="s">
        <v>289</v>
      </c>
      <c r="C71" s="49" t="s">
        <v>277</v>
      </c>
      <c r="D71" s="50">
        <f>'[2]PERSONAL BIBLIOTECAS'!I15</f>
        <v>2</v>
      </c>
      <c r="E71" s="51">
        <f>'[2]PERSONAL BIBLIOTECAS'!J15</f>
        <v>1400000</v>
      </c>
      <c r="F71" s="50">
        <v>5</v>
      </c>
      <c r="G71" s="51">
        <f t="shared" si="1"/>
        <v>14000000</v>
      </c>
      <c r="H71" s="49" t="s">
        <v>266</v>
      </c>
      <c r="I71" s="47"/>
      <c r="J71" s="47"/>
      <c r="K71" s="47"/>
      <c r="L71" s="47"/>
      <c r="M71" s="47"/>
      <c r="N71" s="47"/>
      <c r="O71" s="47"/>
    </row>
    <row r="72" spans="1:15" s="48" customFormat="1" ht="38" customHeight="1">
      <c r="A72" s="49" t="s">
        <v>263</v>
      </c>
      <c r="B72" s="49" t="s">
        <v>289</v>
      </c>
      <c r="C72" s="49" t="s">
        <v>278</v>
      </c>
      <c r="D72" s="50">
        <f>'[2]PERSONAL BIBLIOTECAS'!I16</f>
        <v>2</v>
      </c>
      <c r="E72" s="51">
        <f>'[2]PERSONAL BIBLIOTECAS'!J16</f>
        <v>1400000</v>
      </c>
      <c r="F72" s="50">
        <v>5</v>
      </c>
      <c r="G72" s="51">
        <f t="shared" si="1"/>
        <v>14000000</v>
      </c>
      <c r="H72" s="49" t="s">
        <v>266</v>
      </c>
      <c r="I72" s="47"/>
      <c r="J72" s="47"/>
      <c r="K72" s="47"/>
      <c r="L72" s="47"/>
      <c r="M72" s="47"/>
      <c r="N72" s="47"/>
      <c r="O72" s="47"/>
    </row>
    <row r="73" spans="1:15" s="48" customFormat="1" ht="38" customHeight="1">
      <c r="A73" s="49" t="s">
        <v>263</v>
      </c>
      <c r="B73" s="49" t="s">
        <v>289</v>
      </c>
      <c r="C73" s="49" t="s">
        <v>279</v>
      </c>
      <c r="D73" s="50">
        <f>'[2]PERSONAL BIBLIOTECAS'!I17</f>
        <v>2</v>
      </c>
      <c r="E73" s="51">
        <f>'[2]PERSONAL BIBLIOTECAS'!J17</f>
        <v>1400000</v>
      </c>
      <c r="F73" s="50">
        <v>5</v>
      </c>
      <c r="G73" s="51">
        <f t="shared" si="1"/>
        <v>14000000</v>
      </c>
      <c r="H73" s="49" t="s">
        <v>266</v>
      </c>
      <c r="I73" s="47"/>
      <c r="J73" s="47"/>
      <c r="K73" s="47"/>
      <c r="L73" s="47"/>
      <c r="M73" s="47"/>
      <c r="N73" s="47"/>
      <c r="O73" s="47"/>
    </row>
    <row r="74" spans="1:15" s="48" customFormat="1" ht="38" customHeight="1">
      <c r="A74" s="49" t="s">
        <v>263</v>
      </c>
      <c r="B74" s="49" t="s">
        <v>289</v>
      </c>
      <c r="C74" s="49" t="s">
        <v>280</v>
      </c>
      <c r="D74" s="50">
        <f>'[2]PERSONAL BIBLIOTECAS'!I18</f>
        <v>2</v>
      </c>
      <c r="E74" s="51">
        <f>'[2]PERSONAL BIBLIOTECAS'!J18</f>
        <v>1400000</v>
      </c>
      <c r="F74" s="50">
        <v>5</v>
      </c>
      <c r="G74" s="51">
        <f t="shared" si="1"/>
        <v>14000000</v>
      </c>
      <c r="H74" s="49" t="s">
        <v>266</v>
      </c>
      <c r="I74" s="47"/>
      <c r="J74" s="47"/>
      <c r="K74" s="47"/>
      <c r="L74" s="47"/>
      <c r="M74" s="47"/>
      <c r="N74" s="47"/>
      <c r="O74" s="47"/>
    </row>
    <row r="75" spans="1:15" s="48" customFormat="1" ht="38" customHeight="1">
      <c r="A75" s="49" t="s">
        <v>263</v>
      </c>
      <c r="B75" s="49" t="s">
        <v>289</v>
      </c>
      <c r="C75" s="49" t="s">
        <v>281</v>
      </c>
      <c r="D75" s="50">
        <f>'[2]PERSONAL BIBLIOTECAS'!I19</f>
        <v>2</v>
      </c>
      <c r="E75" s="51">
        <f>'[2]PERSONAL BIBLIOTECAS'!J19</f>
        <v>1400000</v>
      </c>
      <c r="F75" s="50">
        <v>5</v>
      </c>
      <c r="G75" s="51">
        <f t="shared" si="1"/>
        <v>14000000</v>
      </c>
      <c r="H75" s="49" t="s">
        <v>266</v>
      </c>
      <c r="I75" s="47"/>
      <c r="J75" s="47"/>
      <c r="K75" s="47"/>
      <c r="L75" s="47"/>
      <c r="M75" s="47"/>
      <c r="N75" s="47"/>
      <c r="O75" s="47"/>
    </row>
    <row r="76" spans="1:15" s="48" customFormat="1" ht="38" customHeight="1">
      <c r="A76" s="49" t="s">
        <v>263</v>
      </c>
      <c r="B76" s="49" t="s">
        <v>289</v>
      </c>
      <c r="C76" s="49" t="s">
        <v>282</v>
      </c>
      <c r="D76" s="50">
        <f>'[2]PERSONAL BIBLIOTECAS'!I20</f>
        <v>2</v>
      </c>
      <c r="E76" s="51">
        <f>'[2]PERSONAL BIBLIOTECAS'!J20</f>
        <v>1400000</v>
      </c>
      <c r="F76" s="50">
        <v>5</v>
      </c>
      <c r="G76" s="51">
        <f t="shared" si="1"/>
        <v>14000000</v>
      </c>
      <c r="H76" s="49" t="s">
        <v>266</v>
      </c>
      <c r="I76" s="47"/>
      <c r="J76" s="47"/>
      <c r="K76" s="47"/>
      <c r="L76" s="47"/>
      <c r="M76" s="47"/>
      <c r="N76" s="47"/>
      <c r="O76" s="47"/>
    </row>
    <row r="77" spans="1:15" s="48" customFormat="1" ht="38" customHeight="1">
      <c r="A77" s="49" t="s">
        <v>263</v>
      </c>
      <c r="B77" s="49" t="s">
        <v>289</v>
      </c>
      <c r="C77" s="49" t="s">
        <v>283</v>
      </c>
      <c r="D77" s="50">
        <f>'[2]PERSONAL BIBLIOTECAS'!I21</f>
        <v>2</v>
      </c>
      <c r="E77" s="51">
        <f>'[2]PERSONAL BIBLIOTECAS'!J21</f>
        <v>1400000</v>
      </c>
      <c r="F77" s="50">
        <v>5</v>
      </c>
      <c r="G77" s="51">
        <f t="shared" si="1"/>
        <v>14000000</v>
      </c>
      <c r="H77" s="49" t="s">
        <v>284</v>
      </c>
      <c r="I77" s="47"/>
      <c r="J77" s="47"/>
      <c r="K77" s="47"/>
      <c r="L77" s="47"/>
      <c r="M77" s="47"/>
      <c r="N77" s="47"/>
      <c r="O77" s="47"/>
    </row>
    <row r="78" spans="1:15" s="48" customFormat="1" ht="38" customHeight="1">
      <c r="A78" s="49" t="s">
        <v>263</v>
      </c>
      <c r="B78" s="49" t="s">
        <v>290</v>
      </c>
      <c r="C78" s="49" t="s">
        <v>291</v>
      </c>
      <c r="D78" s="50">
        <v>1</v>
      </c>
      <c r="E78" s="51">
        <f>'[2]PERSONAL BIBLIOTECAS'!D52</f>
        <v>2500000</v>
      </c>
      <c r="F78" s="50">
        <v>11</v>
      </c>
      <c r="G78" s="51">
        <f t="shared" si="1"/>
        <v>27500000</v>
      </c>
      <c r="H78" s="49" t="s">
        <v>292</v>
      </c>
      <c r="I78" s="47"/>
      <c r="J78" s="47"/>
      <c r="K78" s="47"/>
      <c r="L78" s="47"/>
      <c r="M78" s="47"/>
      <c r="N78" s="47"/>
      <c r="O78" s="47"/>
    </row>
    <row r="79" spans="1:15" s="48" customFormat="1" ht="38" customHeight="1">
      <c r="A79" s="49" t="s">
        <v>263</v>
      </c>
      <c r="B79" s="49" t="s">
        <v>290</v>
      </c>
      <c r="C79" s="49" t="s">
        <v>293</v>
      </c>
      <c r="D79" s="50">
        <v>1</v>
      </c>
      <c r="E79" s="51">
        <f>'[2]PERSONAL BIBLIOTECAS'!D53</f>
        <v>2500000</v>
      </c>
      <c r="F79" s="50">
        <v>11</v>
      </c>
      <c r="G79" s="51">
        <f t="shared" si="1"/>
        <v>27500000</v>
      </c>
      <c r="H79" s="49" t="s">
        <v>292</v>
      </c>
      <c r="I79" s="47"/>
      <c r="J79" s="47"/>
      <c r="K79" s="47"/>
      <c r="L79" s="47"/>
      <c r="M79" s="47"/>
      <c r="N79" s="47"/>
      <c r="O79" s="47"/>
    </row>
    <row r="80" spans="1:15" s="48" customFormat="1" ht="38" customHeight="1">
      <c r="A80" s="49" t="s">
        <v>263</v>
      </c>
      <c r="B80" s="49" t="s">
        <v>290</v>
      </c>
      <c r="C80" s="49" t="s">
        <v>294</v>
      </c>
      <c r="D80" s="50">
        <v>1</v>
      </c>
      <c r="E80" s="51">
        <f>'[2]PERSONAL BIBLIOTECAS'!D54</f>
        <v>2500000</v>
      </c>
      <c r="F80" s="50">
        <v>11</v>
      </c>
      <c r="G80" s="51">
        <f t="shared" si="1"/>
        <v>27500000</v>
      </c>
      <c r="H80" s="49" t="s">
        <v>292</v>
      </c>
      <c r="I80" s="47"/>
      <c r="J80" s="47"/>
      <c r="K80" s="47"/>
      <c r="L80" s="47"/>
      <c r="M80" s="47"/>
      <c r="N80" s="47"/>
      <c r="O80" s="47"/>
    </row>
    <row r="81" spans="1:15" s="48" customFormat="1" ht="38" customHeight="1">
      <c r="A81" s="49" t="s">
        <v>295</v>
      </c>
      <c r="B81" s="49" t="s">
        <v>296</v>
      </c>
      <c r="C81" s="49" t="s">
        <v>297</v>
      </c>
      <c r="D81" s="50">
        <v>1</v>
      </c>
      <c r="E81" s="51">
        <f>'[2]PERSONAL JURIDICA'!D4</f>
        <v>3700000</v>
      </c>
      <c r="F81" s="50">
        <v>11</v>
      </c>
      <c r="G81" s="51">
        <f t="shared" si="1"/>
        <v>40700000</v>
      </c>
      <c r="H81" s="49" t="s">
        <v>298</v>
      </c>
      <c r="I81" s="47"/>
      <c r="J81" s="47"/>
      <c r="K81" s="47"/>
      <c r="L81" s="47"/>
      <c r="M81" s="47"/>
      <c r="N81" s="47"/>
      <c r="O81" s="47"/>
    </row>
    <row r="82" spans="1:15" s="48" customFormat="1" ht="38" customHeight="1">
      <c r="A82" s="49" t="s">
        <v>295</v>
      </c>
      <c r="B82" s="49" t="s">
        <v>296</v>
      </c>
      <c r="C82" s="49" t="s">
        <v>299</v>
      </c>
      <c r="D82" s="50">
        <v>1</v>
      </c>
      <c r="E82" s="51">
        <f>'[2]PERSONAL JURIDICA'!D5</f>
        <v>3700000</v>
      </c>
      <c r="F82" s="50">
        <v>11</v>
      </c>
      <c r="G82" s="51">
        <f t="shared" si="1"/>
        <v>40700000</v>
      </c>
      <c r="H82" s="49" t="s">
        <v>298</v>
      </c>
      <c r="I82" s="47"/>
      <c r="J82" s="47"/>
      <c r="K82" s="47"/>
      <c r="L82" s="47"/>
      <c r="M82" s="47"/>
      <c r="N82" s="47"/>
      <c r="O82" s="47"/>
    </row>
    <row r="83" spans="1:15" s="48" customFormat="1" ht="38" customHeight="1">
      <c r="A83" s="49" t="s">
        <v>295</v>
      </c>
      <c r="B83" s="49" t="s">
        <v>296</v>
      </c>
      <c r="C83" s="49" t="s">
        <v>300</v>
      </c>
      <c r="D83" s="50">
        <v>1</v>
      </c>
      <c r="E83" s="51">
        <f>'[2]PERSONAL JURIDICA'!D6</f>
        <v>3700000</v>
      </c>
      <c r="F83" s="50">
        <v>11</v>
      </c>
      <c r="G83" s="51">
        <f t="shared" si="1"/>
        <v>40700000</v>
      </c>
      <c r="H83" s="49" t="s">
        <v>298</v>
      </c>
      <c r="I83" s="47"/>
      <c r="J83" s="47"/>
      <c r="K83" s="47"/>
      <c r="L83" s="47"/>
      <c r="M83" s="47"/>
      <c r="N83" s="47"/>
      <c r="O83" s="47"/>
    </row>
    <row r="84" spans="1:15" s="48" customFormat="1" ht="38" customHeight="1">
      <c r="A84" s="49" t="s">
        <v>295</v>
      </c>
      <c r="B84" s="49" t="s">
        <v>296</v>
      </c>
      <c r="C84" s="49" t="s">
        <v>301</v>
      </c>
      <c r="D84" s="50">
        <v>1</v>
      </c>
      <c r="E84" s="51">
        <f>'[2]PERSONAL JURIDICA'!D7</f>
        <v>1900000</v>
      </c>
      <c r="F84" s="50">
        <v>11</v>
      </c>
      <c r="G84" s="51">
        <f t="shared" si="1"/>
        <v>20900000</v>
      </c>
      <c r="H84" s="49" t="s">
        <v>298</v>
      </c>
      <c r="I84" s="47"/>
      <c r="J84" s="47"/>
      <c r="K84" s="47"/>
      <c r="L84" s="47"/>
      <c r="M84" s="47"/>
      <c r="N84" s="47"/>
      <c r="O84" s="47"/>
    </row>
    <row r="85" spans="1:15" s="48" customFormat="1" ht="38" customHeight="1">
      <c r="A85" s="49" t="s">
        <v>295</v>
      </c>
      <c r="B85" s="49" t="s">
        <v>296</v>
      </c>
      <c r="C85" s="49" t="s">
        <v>302</v>
      </c>
      <c r="D85" s="50">
        <v>1</v>
      </c>
      <c r="E85" s="51">
        <f>'[2]PERSONAL JURIDICA'!D8</f>
        <v>2120000</v>
      </c>
      <c r="F85" s="50">
        <v>11</v>
      </c>
      <c r="G85" s="51">
        <f t="shared" si="1"/>
        <v>23320000</v>
      </c>
      <c r="H85" s="49" t="s">
        <v>298</v>
      </c>
      <c r="I85" s="47"/>
      <c r="J85" s="47"/>
      <c r="K85" s="47"/>
      <c r="L85" s="47"/>
      <c r="M85" s="47"/>
      <c r="N85" s="47"/>
      <c r="O85" s="47"/>
    </row>
    <row r="86" spans="1:15" s="48" customFormat="1" ht="38" customHeight="1">
      <c r="A86" s="49" t="s">
        <v>295</v>
      </c>
      <c r="B86" s="49" t="s">
        <v>296</v>
      </c>
      <c r="C86" s="49" t="s">
        <v>303</v>
      </c>
      <c r="D86" s="50">
        <v>1</v>
      </c>
      <c r="E86" s="51">
        <f>'[2]PERSONAL JURIDICA'!D9</f>
        <v>4240000</v>
      </c>
      <c r="F86" s="50">
        <v>11</v>
      </c>
      <c r="G86" s="51">
        <f t="shared" si="1"/>
        <v>46640000</v>
      </c>
      <c r="H86" s="49" t="s">
        <v>304</v>
      </c>
      <c r="I86" s="47"/>
      <c r="J86" s="47"/>
      <c r="K86" s="47"/>
      <c r="L86" s="47"/>
      <c r="M86" s="47"/>
      <c r="N86" s="47"/>
      <c r="O86" s="47"/>
    </row>
    <row r="87" spans="1:15" s="48" customFormat="1" ht="38" customHeight="1">
      <c r="A87" s="49" t="s">
        <v>295</v>
      </c>
      <c r="B87" s="49" t="s">
        <v>296</v>
      </c>
      <c r="C87" s="49" t="s">
        <v>305</v>
      </c>
      <c r="D87" s="50">
        <v>1</v>
      </c>
      <c r="E87" s="51">
        <f>'[2]PERSONAL JURIDICA'!D10</f>
        <v>4000000</v>
      </c>
      <c r="F87" s="50">
        <v>11</v>
      </c>
      <c r="G87" s="51">
        <f t="shared" si="1"/>
        <v>44000000</v>
      </c>
      <c r="H87" s="49" t="s">
        <v>298</v>
      </c>
      <c r="I87" s="47"/>
      <c r="J87" s="47"/>
      <c r="K87" s="47"/>
      <c r="L87" s="47"/>
      <c r="M87" s="47"/>
      <c r="N87" s="47"/>
      <c r="O87" s="47"/>
    </row>
    <row r="88" spans="1:15" s="48" customFormat="1" ht="38" customHeight="1">
      <c r="A88" s="49" t="s">
        <v>295</v>
      </c>
      <c r="B88" s="49" t="s">
        <v>296</v>
      </c>
      <c r="C88" s="49" t="s">
        <v>306</v>
      </c>
      <c r="D88" s="50">
        <v>1</v>
      </c>
      <c r="E88" s="51">
        <f>'[2]PERSONAL JURIDICA'!D11</f>
        <v>3700000</v>
      </c>
      <c r="F88" s="50">
        <v>11</v>
      </c>
      <c r="G88" s="51">
        <f t="shared" si="1"/>
        <v>40700000</v>
      </c>
      <c r="H88" s="49" t="s">
        <v>304</v>
      </c>
      <c r="I88" s="47"/>
      <c r="J88" s="47"/>
      <c r="K88" s="47"/>
      <c r="L88" s="47"/>
      <c r="M88" s="47"/>
      <c r="N88" s="47"/>
      <c r="O88" s="47"/>
    </row>
    <row r="89" spans="1:15" s="48" customFormat="1" ht="38" customHeight="1">
      <c r="A89" s="49" t="s">
        <v>295</v>
      </c>
      <c r="B89" s="49" t="s">
        <v>296</v>
      </c>
      <c r="C89" s="49" t="s">
        <v>307</v>
      </c>
      <c r="D89" s="50">
        <v>1</v>
      </c>
      <c r="E89" s="51">
        <f>'[2]PERSONAL JURIDICA'!D12</f>
        <v>3100000</v>
      </c>
      <c r="F89" s="50">
        <v>11</v>
      </c>
      <c r="G89" s="51">
        <f t="shared" si="1"/>
        <v>34100000</v>
      </c>
      <c r="H89" s="49" t="s">
        <v>308</v>
      </c>
      <c r="I89" s="47"/>
      <c r="J89" s="47"/>
      <c r="K89" s="47"/>
      <c r="L89" s="47"/>
      <c r="M89" s="47"/>
      <c r="N89" s="47"/>
      <c r="O89" s="47"/>
    </row>
    <row r="90" spans="1:15" s="48" customFormat="1" ht="38" customHeight="1">
      <c r="A90" s="49" t="s">
        <v>295</v>
      </c>
      <c r="B90" s="49" t="s">
        <v>296</v>
      </c>
      <c r="C90" s="49" t="s">
        <v>309</v>
      </c>
      <c r="D90" s="50">
        <v>1</v>
      </c>
      <c r="E90" s="51">
        <f>'[2]PERSONAL JURIDICA'!D13</f>
        <v>3700000</v>
      </c>
      <c r="F90" s="50">
        <v>11</v>
      </c>
      <c r="G90" s="51">
        <f t="shared" si="1"/>
        <v>40700000</v>
      </c>
      <c r="H90" s="49" t="s">
        <v>308</v>
      </c>
      <c r="I90" s="47"/>
      <c r="J90" s="47"/>
      <c r="K90" s="47"/>
      <c r="L90" s="47"/>
      <c r="M90" s="47"/>
      <c r="N90" s="47"/>
      <c r="O90" s="47"/>
    </row>
    <row r="91" spans="1:15" s="48" customFormat="1" ht="38" customHeight="1">
      <c r="A91" s="49" t="s">
        <v>295</v>
      </c>
      <c r="B91" s="49" t="s">
        <v>296</v>
      </c>
      <c r="C91" s="49" t="s">
        <v>310</v>
      </c>
      <c r="D91" s="50">
        <v>1</v>
      </c>
      <c r="E91" s="51">
        <f>'[2]PERSONAL JURIDICA'!D14</f>
        <v>1200000</v>
      </c>
      <c r="F91" s="50">
        <v>11</v>
      </c>
      <c r="G91" s="51">
        <f t="shared" si="1"/>
        <v>13200000</v>
      </c>
      <c r="H91" s="49" t="s">
        <v>308</v>
      </c>
      <c r="I91" s="47"/>
      <c r="J91" s="47"/>
      <c r="K91" s="47"/>
      <c r="L91" s="47"/>
      <c r="M91" s="47"/>
      <c r="N91" s="47"/>
      <c r="O91" s="47"/>
    </row>
    <row r="92" spans="1:15" s="48" customFormat="1" ht="38" customHeight="1">
      <c r="A92" s="49" t="s">
        <v>295</v>
      </c>
      <c r="B92" s="49" t="s">
        <v>296</v>
      </c>
      <c r="C92" s="49" t="s">
        <v>311</v>
      </c>
      <c r="D92" s="50">
        <v>1</v>
      </c>
      <c r="E92" s="51">
        <f>'[2]PERSONAL JURIDICA'!D15</f>
        <v>3700000</v>
      </c>
      <c r="F92" s="50">
        <v>11</v>
      </c>
      <c r="G92" s="51">
        <f t="shared" si="1"/>
        <v>40700000</v>
      </c>
      <c r="H92" s="49" t="s">
        <v>308</v>
      </c>
      <c r="I92" s="47"/>
      <c r="J92" s="47"/>
      <c r="K92" s="47"/>
      <c r="L92" s="47"/>
      <c r="M92" s="47"/>
      <c r="N92" s="47"/>
      <c r="O92" s="47"/>
    </row>
    <row r="93" spans="1:15" s="48" customFormat="1" ht="38" customHeight="1">
      <c r="A93" s="49" t="s">
        <v>295</v>
      </c>
      <c r="B93" s="49" t="s">
        <v>312</v>
      </c>
      <c r="C93" s="49" t="s">
        <v>313</v>
      </c>
      <c r="D93" s="50">
        <v>1</v>
      </c>
      <c r="E93" s="51">
        <f>'[2]PERSONAL JURIDICA'!D16</f>
        <v>3500000</v>
      </c>
      <c r="F93" s="50">
        <v>11</v>
      </c>
      <c r="G93" s="51">
        <f t="shared" si="1"/>
        <v>38500000</v>
      </c>
      <c r="H93" s="49" t="s">
        <v>308</v>
      </c>
      <c r="I93" s="47"/>
      <c r="J93" s="47"/>
      <c r="K93" s="47"/>
      <c r="L93" s="47"/>
      <c r="M93" s="47"/>
      <c r="N93" s="47"/>
      <c r="O93" s="47"/>
    </row>
    <row r="94" spans="1:15" s="48" customFormat="1" ht="38" customHeight="1">
      <c r="A94" s="49" t="s">
        <v>314</v>
      </c>
      <c r="B94" s="49" t="s">
        <v>315</v>
      </c>
      <c r="C94" s="49" t="s">
        <v>316</v>
      </c>
      <c r="D94" s="50">
        <v>1</v>
      </c>
      <c r="E94" s="51">
        <f>'[2]PERSONAL ADMINISTRATIVA'!D4</f>
        <v>3700000</v>
      </c>
      <c r="F94" s="50">
        <v>11</v>
      </c>
      <c r="G94" s="51">
        <f t="shared" si="1"/>
        <v>40700000</v>
      </c>
      <c r="H94" s="49" t="s">
        <v>298</v>
      </c>
      <c r="I94" s="47"/>
      <c r="J94" s="47"/>
      <c r="K94" s="47"/>
      <c r="L94" s="47"/>
      <c r="M94" s="47"/>
      <c r="N94" s="47"/>
      <c r="O94" s="47"/>
    </row>
    <row r="95" spans="1:15" s="48" customFormat="1" ht="38" customHeight="1">
      <c r="A95" s="49" t="s">
        <v>314</v>
      </c>
      <c r="B95" s="49" t="s">
        <v>317</v>
      </c>
      <c r="C95" s="49" t="s">
        <v>318</v>
      </c>
      <c r="D95" s="50">
        <v>1</v>
      </c>
      <c r="E95" s="51">
        <f>'[2]PERSONAL ADMINISTRATIVA'!D5</f>
        <v>3800000</v>
      </c>
      <c r="F95" s="50">
        <v>11</v>
      </c>
      <c r="G95" s="51">
        <f t="shared" si="1"/>
        <v>41800000</v>
      </c>
      <c r="H95" s="49" t="s">
        <v>298</v>
      </c>
      <c r="I95" s="47"/>
      <c r="J95" s="47"/>
      <c r="K95" s="47"/>
      <c r="L95" s="47"/>
      <c r="M95" s="47"/>
      <c r="N95" s="47"/>
      <c r="O95" s="47"/>
    </row>
    <row r="96" spans="1:15" s="48" customFormat="1" ht="38" customHeight="1">
      <c r="A96" s="49" t="s">
        <v>314</v>
      </c>
      <c r="B96" s="49" t="s">
        <v>319</v>
      </c>
      <c r="C96" s="49" t="s">
        <v>320</v>
      </c>
      <c r="D96" s="50">
        <v>1</v>
      </c>
      <c r="E96" s="51">
        <f>'[2]PERSONAL ADMINISTRATIVA'!D6</f>
        <v>3180000</v>
      </c>
      <c r="F96" s="50">
        <v>11</v>
      </c>
      <c r="G96" s="51">
        <f t="shared" si="1"/>
        <v>34980000</v>
      </c>
      <c r="H96" s="49" t="s">
        <v>298</v>
      </c>
      <c r="I96" s="47"/>
      <c r="J96" s="47"/>
      <c r="K96" s="47"/>
      <c r="L96" s="47"/>
      <c r="M96" s="47"/>
      <c r="N96" s="47"/>
      <c r="O96" s="47"/>
    </row>
    <row r="97" spans="1:15" s="48" customFormat="1" ht="38" customHeight="1">
      <c r="A97" s="49" t="s">
        <v>314</v>
      </c>
      <c r="B97" s="49" t="s">
        <v>321</v>
      </c>
      <c r="C97" s="49" t="s">
        <v>322</v>
      </c>
      <c r="D97" s="50">
        <v>1</v>
      </c>
      <c r="E97" s="51">
        <f>'[2]PERSONAL ADMINISTRATIVA'!D7</f>
        <v>2430000</v>
      </c>
      <c r="F97" s="50">
        <v>11</v>
      </c>
      <c r="G97" s="51">
        <f t="shared" si="1"/>
        <v>26730000</v>
      </c>
      <c r="H97" s="49" t="s">
        <v>298</v>
      </c>
      <c r="I97" s="47"/>
      <c r="J97" s="47"/>
      <c r="K97" s="47"/>
      <c r="L97" s="47"/>
      <c r="M97" s="47"/>
      <c r="N97" s="47"/>
      <c r="O97" s="47"/>
    </row>
    <row r="98" spans="1:15" s="48" customFormat="1" ht="38" customHeight="1">
      <c r="A98" s="49" t="s">
        <v>314</v>
      </c>
      <c r="B98" s="49" t="s">
        <v>323</v>
      </c>
      <c r="C98" s="49" t="s">
        <v>324</v>
      </c>
      <c r="D98" s="50">
        <v>1</v>
      </c>
      <c r="E98" s="51">
        <f>'[2]PERSONAL ADMINISTRATIVA'!D8</f>
        <v>2430000</v>
      </c>
      <c r="F98" s="50">
        <v>11</v>
      </c>
      <c r="G98" s="51">
        <f t="shared" si="1"/>
        <v>26730000</v>
      </c>
      <c r="H98" s="49" t="s">
        <v>298</v>
      </c>
      <c r="I98" s="47"/>
      <c r="J98" s="47"/>
      <c r="K98" s="47"/>
      <c r="L98" s="47"/>
      <c r="M98" s="47"/>
      <c r="N98" s="47"/>
      <c r="O98" s="47"/>
    </row>
    <row r="99" spans="1:15" s="48" customFormat="1" ht="38" customHeight="1">
      <c r="A99" s="49" t="s">
        <v>314</v>
      </c>
      <c r="B99" s="49" t="s">
        <v>325</v>
      </c>
      <c r="C99" s="49" t="s">
        <v>326</v>
      </c>
      <c r="D99" s="50">
        <v>1</v>
      </c>
      <c r="E99" s="51">
        <f>'[2]PERSONAL ADMINISTRATIVA'!D9</f>
        <v>2430000</v>
      </c>
      <c r="F99" s="50">
        <v>11</v>
      </c>
      <c r="G99" s="51">
        <f t="shared" si="1"/>
        <v>26730000</v>
      </c>
      <c r="H99" s="49" t="s">
        <v>298</v>
      </c>
      <c r="I99" s="47"/>
      <c r="J99" s="47"/>
      <c r="K99" s="47"/>
      <c r="L99" s="47"/>
      <c r="M99" s="47"/>
      <c r="N99" s="47"/>
      <c r="O99" s="47"/>
    </row>
    <row r="100" spans="1:15" s="48" customFormat="1" ht="38" customHeight="1">
      <c r="A100" s="49" t="s">
        <v>314</v>
      </c>
      <c r="B100" s="49" t="s">
        <v>327</v>
      </c>
      <c r="C100" s="49" t="s">
        <v>328</v>
      </c>
      <c r="D100" s="50">
        <v>1</v>
      </c>
      <c r="E100" s="51">
        <f>'[2]PERSONAL ADMINISTRATIVA'!D10</f>
        <v>4500000</v>
      </c>
      <c r="F100" s="50">
        <v>11</v>
      </c>
      <c r="G100" s="51">
        <f t="shared" si="1"/>
        <v>49500000</v>
      </c>
      <c r="H100" s="49" t="s">
        <v>298</v>
      </c>
      <c r="I100" s="47"/>
      <c r="J100" s="47"/>
      <c r="K100" s="47"/>
      <c r="L100" s="47"/>
      <c r="M100" s="47"/>
      <c r="N100" s="47"/>
      <c r="O100" s="47"/>
    </row>
    <row r="101" spans="1:15" s="48" customFormat="1" ht="38" customHeight="1">
      <c r="A101" s="49" t="s">
        <v>314</v>
      </c>
      <c r="B101" s="49" t="s">
        <v>329</v>
      </c>
      <c r="C101" s="49" t="s">
        <v>330</v>
      </c>
      <c r="D101" s="50">
        <v>1</v>
      </c>
      <c r="E101" s="51">
        <f>'[2]PERSONAL ADMINISTRATIVA'!D11</f>
        <v>2800000</v>
      </c>
      <c r="F101" s="50">
        <v>11</v>
      </c>
      <c r="G101" s="51">
        <f t="shared" si="1"/>
        <v>30800000</v>
      </c>
      <c r="H101" s="49" t="s">
        <v>298</v>
      </c>
      <c r="I101" s="47"/>
      <c r="J101" s="47"/>
      <c r="K101" s="47"/>
      <c r="L101" s="47"/>
      <c r="M101" s="47"/>
      <c r="N101" s="47"/>
      <c r="O101" s="47"/>
    </row>
    <row r="102" spans="1:15" s="48" customFormat="1" ht="38" customHeight="1">
      <c r="A102" s="49" t="s">
        <v>314</v>
      </c>
      <c r="B102" s="49" t="s">
        <v>331</v>
      </c>
      <c r="C102" s="49" t="s">
        <v>332</v>
      </c>
      <c r="D102" s="50">
        <v>1</v>
      </c>
      <c r="E102" s="51">
        <f>'[2]PERSONAL ADMINISTRATIVA'!D12</f>
        <v>3180000</v>
      </c>
      <c r="F102" s="50">
        <v>11</v>
      </c>
      <c r="G102" s="51">
        <f t="shared" si="1"/>
        <v>34980000</v>
      </c>
      <c r="H102" s="49" t="s">
        <v>298</v>
      </c>
      <c r="I102" s="47"/>
      <c r="J102" s="47"/>
      <c r="K102" s="47"/>
      <c r="L102" s="47"/>
      <c r="M102" s="47"/>
      <c r="N102" s="47"/>
      <c r="O102" s="47"/>
    </row>
    <row r="103" spans="1:15" s="48" customFormat="1" ht="38" customHeight="1">
      <c r="A103" s="49" t="s">
        <v>314</v>
      </c>
      <c r="B103" s="49" t="s">
        <v>333</v>
      </c>
      <c r="C103" s="49" t="s">
        <v>334</v>
      </c>
      <c r="D103" s="50">
        <v>1</v>
      </c>
      <c r="E103" s="51">
        <f>'[2]PERSONAL ADMINISTRATIVA'!D13</f>
        <v>2300000</v>
      </c>
      <c r="F103" s="50">
        <v>11</v>
      </c>
      <c r="G103" s="51">
        <f t="shared" si="1"/>
        <v>25300000</v>
      </c>
      <c r="H103" s="49" t="s">
        <v>298</v>
      </c>
      <c r="I103" s="47"/>
      <c r="J103" s="47"/>
      <c r="K103" s="47"/>
      <c r="L103" s="47"/>
      <c r="M103" s="47"/>
      <c r="N103" s="47"/>
      <c r="O103" s="47"/>
    </row>
    <row r="104" spans="1:15" s="48" customFormat="1" ht="38" customHeight="1">
      <c r="A104" s="49" t="s">
        <v>314</v>
      </c>
      <c r="B104" s="49" t="s">
        <v>335</v>
      </c>
      <c r="C104" s="49" t="s">
        <v>336</v>
      </c>
      <c r="D104" s="50">
        <v>1</v>
      </c>
      <c r="E104" s="51">
        <f>'[2]PERSONAL ADMINISTRATIVA'!D14</f>
        <v>2000000</v>
      </c>
      <c r="F104" s="50">
        <v>11</v>
      </c>
      <c r="G104" s="51">
        <f t="shared" si="1"/>
        <v>22000000</v>
      </c>
      <c r="H104" s="49" t="s">
        <v>298</v>
      </c>
      <c r="I104" s="47"/>
      <c r="J104" s="47"/>
      <c r="K104" s="47"/>
      <c r="L104" s="47"/>
      <c r="M104" s="47"/>
      <c r="N104" s="47"/>
      <c r="O104" s="47"/>
    </row>
    <row r="105" spans="1:15" s="48" customFormat="1" ht="38" customHeight="1">
      <c r="A105" s="49" t="s">
        <v>314</v>
      </c>
      <c r="B105" s="49" t="s">
        <v>337</v>
      </c>
      <c r="C105" s="49" t="s">
        <v>338</v>
      </c>
      <c r="D105" s="50">
        <v>3</v>
      </c>
      <c r="E105" s="51">
        <f>'[2]PERSONAL ADMINISTRATIVA'!D15</f>
        <v>1600000</v>
      </c>
      <c r="F105" s="50">
        <v>11</v>
      </c>
      <c r="G105" s="51">
        <f t="shared" si="1"/>
        <v>52800000</v>
      </c>
      <c r="H105" s="49" t="s">
        <v>298</v>
      </c>
      <c r="I105" s="47"/>
      <c r="J105" s="47"/>
      <c r="K105" s="47"/>
      <c r="L105" s="47"/>
      <c r="M105" s="47"/>
      <c r="N105" s="47"/>
      <c r="O105" s="47"/>
    </row>
    <row r="106" spans="1:15" s="48" customFormat="1" ht="38" customHeight="1">
      <c r="A106" s="49" t="s">
        <v>314</v>
      </c>
      <c r="B106" s="49" t="s">
        <v>339</v>
      </c>
      <c r="C106" s="49"/>
      <c r="D106" s="50">
        <v>3</v>
      </c>
      <c r="E106" s="51">
        <f>'[2]PERSONAL ADMINISTRATIVA'!D16</f>
        <v>1700000</v>
      </c>
      <c r="F106" s="50">
        <v>11</v>
      </c>
      <c r="G106" s="51">
        <f t="shared" si="1"/>
        <v>56100000</v>
      </c>
      <c r="H106" s="49" t="s">
        <v>298</v>
      </c>
      <c r="I106" s="47"/>
      <c r="J106" s="47"/>
      <c r="K106" s="47"/>
      <c r="L106" s="47"/>
      <c r="M106" s="47"/>
      <c r="N106" s="47"/>
      <c r="O106" s="47"/>
    </row>
    <row r="107" spans="1:15" s="48" customFormat="1" ht="38" customHeight="1">
      <c r="A107" s="49" t="s">
        <v>314</v>
      </c>
      <c r="B107" s="49" t="s">
        <v>340</v>
      </c>
      <c r="C107" s="49" t="s">
        <v>341</v>
      </c>
      <c r="D107" s="50">
        <v>1</v>
      </c>
      <c r="E107" s="51">
        <f>'[2]PERSONAL ADMINISTRATIVA'!D17</f>
        <v>3700000</v>
      </c>
      <c r="F107" s="50">
        <v>11</v>
      </c>
      <c r="G107" s="51">
        <f t="shared" si="1"/>
        <v>40700000</v>
      </c>
      <c r="H107" s="49" t="s">
        <v>298</v>
      </c>
      <c r="I107" s="47"/>
      <c r="J107" s="47"/>
      <c r="K107" s="47"/>
      <c r="L107" s="47"/>
      <c r="M107" s="47"/>
      <c r="N107" s="47"/>
      <c r="O107" s="47"/>
    </row>
    <row r="108" spans="1:15" s="48" customFormat="1" ht="38" customHeight="1">
      <c r="A108" s="49" t="s">
        <v>314</v>
      </c>
      <c r="B108" s="49" t="s">
        <v>340</v>
      </c>
      <c r="C108" s="49" t="s">
        <v>342</v>
      </c>
      <c r="D108" s="50">
        <v>1</v>
      </c>
      <c r="E108" s="51">
        <f>'[2]PERSONAL ADMINISTRATIVA'!D18</f>
        <v>3000000</v>
      </c>
      <c r="F108" s="50">
        <v>11</v>
      </c>
      <c r="G108" s="51">
        <f t="shared" si="1"/>
        <v>33000000</v>
      </c>
      <c r="H108" s="49" t="s">
        <v>298</v>
      </c>
      <c r="I108" s="47"/>
      <c r="J108" s="47"/>
      <c r="K108" s="47"/>
      <c r="L108" s="47"/>
      <c r="M108" s="47"/>
      <c r="N108" s="47"/>
      <c r="O108" s="47"/>
    </row>
    <row r="109" spans="1:15" s="48" customFormat="1" ht="38" customHeight="1">
      <c r="A109" s="49" t="s">
        <v>314</v>
      </c>
      <c r="B109" s="49" t="s">
        <v>340</v>
      </c>
      <c r="C109" s="49" t="s">
        <v>343</v>
      </c>
      <c r="D109" s="50">
        <v>1</v>
      </c>
      <c r="E109" s="51">
        <f>'[2]PERSONAL ADMINISTRATIVA'!D19</f>
        <v>3000000</v>
      </c>
      <c r="F109" s="50">
        <v>11</v>
      </c>
      <c r="G109" s="51">
        <f t="shared" si="1"/>
        <v>33000000</v>
      </c>
      <c r="H109" s="49" t="s">
        <v>298</v>
      </c>
      <c r="I109" s="47"/>
      <c r="J109" s="47"/>
      <c r="K109" s="47"/>
      <c r="L109" s="47"/>
      <c r="M109" s="47"/>
      <c r="N109" s="47"/>
      <c r="O109" s="47"/>
    </row>
    <row r="110" spans="1:15" s="48" customFormat="1" ht="38" customHeight="1">
      <c r="A110" s="49" t="s">
        <v>314</v>
      </c>
      <c r="B110" s="49" t="s">
        <v>344</v>
      </c>
      <c r="C110" s="49" t="s">
        <v>345</v>
      </c>
      <c r="D110" s="50">
        <v>1</v>
      </c>
      <c r="E110" s="51">
        <f>'[2]PERSONAL ADMINISTRATIVA'!D20</f>
        <v>1800000</v>
      </c>
      <c r="F110" s="50">
        <v>11</v>
      </c>
      <c r="G110" s="51">
        <f t="shared" si="1"/>
        <v>19800000</v>
      </c>
      <c r="H110" s="49" t="s">
        <v>298</v>
      </c>
      <c r="I110" s="47"/>
      <c r="J110" s="47"/>
      <c r="K110" s="47"/>
      <c r="L110" s="47"/>
      <c r="M110" s="47"/>
      <c r="N110" s="47"/>
      <c r="O110" s="47"/>
    </row>
    <row r="111" spans="1:15" s="48" customFormat="1" ht="38" customHeight="1">
      <c r="A111" s="49" t="s">
        <v>314</v>
      </c>
      <c r="B111" s="49" t="s">
        <v>346</v>
      </c>
      <c r="C111" s="49" t="s">
        <v>347</v>
      </c>
      <c r="D111" s="50">
        <v>1</v>
      </c>
      <c r="E111" s="51">
        <f>'[2]PERSONAL ADMINISTRATIVA'!D21</f>
        <v>3000000</v>
      </c>
      <c r="F111" s="50">
        <v>11</v>
      </c>
      <c r="G111" s="51">
        <f t="shared" si="1"/>
        <v>33000000</v>
      </c>
      <c r="H111" s="49" t="s">
        <v>298</v>
      </c>
      <c r="I111" s="47"/>
      <c r="J111" s="47"/>
      <c r="K111" s="47"/>
      <c r="L111" s="47"/>
      <c r="M111" s="47"/>
      <c r="N111" s="47"/>
      <c r="O111" s="47"/>
    </row>
    <row r="112" spans="1:15" s="48" customFormat="1" ht="38" customHeight="1">
      <c r="A112" s="49" t="s">
        <v>314</v>
      </c>
      <c r="B112" s="49" t="s">
        <v>348</v>
      </c>
      <c r="C112" s="49" t="s">
        <v>348</v>
      </c>
      <c r="D112" s="50">
        <v>1</v>
      </c>
      <c r="E112" s="51">
        <f>'[2]PERSONAL ADMINISTRATIVA'!D22</f>
        <v>1800000</v>
      </c>
      <c r="F112" s="50">
        <v>11</v>
      </c>
      <c r="G112" s="51">
        <f t="shared" si="1"/>
        <v>19800000</v>
      </c>
      <c r="H112" s="49" t="s">
        <v>298</v>
      </c>
      <c r="I112" s="47"/>
      <c r="J112" s="47"/>
      <c r="K112" s="47"/>
      <c r="L112" s="47"/>
      <c r="M112" s="47"/>
      <c r="N112" s="47"/>
      <c r="O112" s="47"/>
    </row>
    <row r="113" spans="1:15" s="48" customFormat="1" ht="38" customHeight="1">
      <c r="A113" s="49" t="s">
        <v>314</v>
      </c>
      <c r="B113" s="49" t="s">
        <v>349</v>
      </c>
      <c r="C113" s="49" t="s">
        <v>350</v>
      </c>
      <c r="D113" s="50">
        <v>1</v>
      </c>
      <c r="E113" s="51">
        <f>'[2]PERSONAL ADMINISTRATIVA'!D23</f>
        <v>1600000</v>
      </c>
      <c r="F113" s="50">
        <v>11</v>
      </c>
      <c r="G113" s="51">
        <f t="shared" si="1"/>
        <v>17600000</v>
      </c>
      <c r="H113" s="49" t="s">
        <v>298</v>
      </c>
      <c r="I113" s="47"/>
      <c r="J113" s="47"/>
      <c r="K113" s="47"/>
      <c r="L113" s="47"/>
      <c r="M113" s="47"/>
      <c r="N113" s="47"/>
      <c r="O113" s="47"/>
    </row>
    <row r="114" spans="1:15" s="48" customFormat="1" ht="38" customHeight="1">
      <c r="A114" s="49" t="s">
        <v>351</v>
      </c>
      <c r="B114" s="49" t="s">
        <v>352</v>
      </c>
      <c r="C114" s="49" t="s">
        <v>353</v>
      </c>
      <c r="D114" s="50">
        <v>1</v>
      </c>
      <c r="E114" s="52">
        <v>3700000</v>
      </c>
      <c r="F114" s="50">
        <v>11</v>
      </c>
      <c r="G114" s="51">
        <f t="shared" si="1"/>
        <v>40700000</v>
      </c>
      <c r="H114" s="49" t="s">
        <v>354</v>
      </c>
      <c r="I114" s="47"/>
      <c r="J114" s="47"/>
      <c r="K114" s="47"/>
      <c r="L114" s="47"/>
      <c r="M114" s="47"/>
      <c r="N114" s="47"/>
      <c r="O114" s="47"/>
    </row>
    <row r="115" spans="1:15" s="48" customFormat="1" ht="38" customHeight="1">
      <c r="A115" s="49" t="s">
        <v>351</v>
      </c>
      <c r="B115" s="49" t="s">
        <v>352</v>
      </c>
      <c r="C115" s="49" t="s">
        <v>355</v>
      </c>
      <c r="D115" s="50">
        <v>1</v>
      </c>
      <c r="E115" s="52">
        <v>3700000</v>
      </c>
      <c r="F115" s="50">
        <v>11</v>
      </c>
      <c r="G115" s="51">
        <f t="shared" si="1"/>
        <v>40700000</v>
      </c>
      <c r="H115" s="49" t="s">
        <v>354</v>
      </c>
      <c r="I115" s="47"/>
      <c r="J115" s="47"/>
      <c r="K115" s="47"/>
      <c r="L115" s="47"/>
      <c r="M115" s="47"/>
      <c r="N115" s="47"/>
      <c r="O115" s="47"/>
    </row>
    <row r="116" spans="1:15" s="48" customFormat="1" ht="38" customHeight="1">
      <c r="A116" s="49" t="s">
        <v>351</v>
      </c>
      <c r="B116" s="49" t="s">
        <v>352</v>
      </c>
      <c r="C116" s="49" t="s">
        <v>356</v>
      </c>
      <c r="D116" s="50">
        <v>1</v>
      </c>
      <c r="E116" s="52">
        <v>3180000</v>
      </c>
      <c r="F116" s="50">
        <v>11</v>
      </c>
      <c r="G116" s="51">
        <f t="shared" si="1"/>
        <v>34980000</v>
      </c>
      <c r="H116" s="49" t="s">
        <v>354</v>
      </c>
      <c r="I116" s="47"/>
      <c r="J116" s="47"/>
      <c r="K116" s="47"/>
      <c r="L116" s="47"/>
      <c r="M116" s="47"/>
      <c r="N116" s="47"/>
      <c r="O116" s="47"/>
    </row>
    <row r="117" spans="1:15" s="48" customFormat="1" ht="38" customHeight="1">
      <c r="A117" s="49" t="s">
        <v>351</v>
      </c>
      <c r="B117" s="49" t="s">
        <v>352</v>
      </c>
      <c r="C117" s="49" t="s">
        <v>357</v>
      </c>
      <c r="D117" s="50">
        <v>1</v>
      </c>
      <c r="E117" s="52">
        <v>3180000</v>
      </c>
      <c r="F117" s="50">
        <v>11</v>
      </c>
      <c r="G117" s="51">
        <f t="shared" si="1"/>
        <v>34980000</v>
      </c>
      <c r="H117" s="49" t="s">
        <v>354</v>
      </c>
      <c r="I117" s="47"/>
      <c r="J117" s="47"/>
      <c r="K117" s="47"/>
      <c r="L117" s="47"/>
      <c r="M117" s="47"/>
      <c r="N117" s="47"/>
      <c r="O117" s="47"/>
    </row>
    <row r="118" spans="1:15" s="48" customFormat="1" ht="38" customHeight="1">
      <c r="A118" s="49" t="s">
        <v>351</v>
      </c>
      <c r="B118" s="49" t="s">
        <v>352</v>
      </c>
      <c r="C118" s="49" t="s">
        <v>358</v>
      </c>
      <c r="D118" s="50">
        <v>1</v>
      </c>
      <c r="E118" s="52">
        <v>3180000</v>
      </c>
      <c r="F118" s="50">
        <v>11</v>
      </c>
      <c r="G118" s="51">
        <f t="shared" si="1"/>
        <v>34980000</v>
      </c>
      <c r="H118" s="49" t="s">
        <v>354</v>
      </c>
      <c r="I118" s="47"/>
      <c r="J118" s="47"/>
      <c r="K118" s="47"/>
      <c r="L118" s="47"/>
      <c r="M118" s="47"/>
      <c r="N118" s="47"/>
      <c r="O118" s="47"/>
    </row>
    <row r="119" spans="1:15" s="48" customFormat="1" ht="38" customHeight="1">
      <c r="A119" s="49" t="s">
        <v>351</v>
      </c>
      <c r="B119" s="49" t="s">
        <v>352</v>
      </c>
      <c r="C119" s="49" t="s">
        <v>359</v>
      </c>
      <c r="D119" s="50">
        <v>1</v>
      </c>
      <c r="E119" s="52">
        <v>3180000</v>
      </c>
      <c r="F119" s="50">
        <v>11</v>
      </c>
      <c r="G119" s="51">
        <f t="shared" si="1"/>
        <v>34980000</v>
      </c>
      <c r="H119" s="49" t="s">
        <v>354</v>
      </c>
      <c r="I119" s="47"/>
      <c r="J119" s="47"/>
      <c r="K119" s="47"/>
      <c r="L119" s="47"/>
      <c r="M119" s="47"/>
      <c r="N119" s="47"/>
      <c r="O119" s="47"/>
    </row>
    <row r="120" spans="1:15" s="48" customFormat="1" ht="38" customHeight="1">
      <c r="A120" s="49" t="s">
        <v>351</v>
      </c>
      <c r="B120" s="49" t="s">
        <v>352</v>
      </c>
      <c r="C120" s="49" t="s">
        <v>360</v>
      </c>
      <c r="D120" s="50">
        <v>1</v>
      </c>
      <c r="E120" s="52">
        <v>3700000</v>
      </c>
      <c r="F120" s="50">
        <v>11</v>
      </c>
      <c r="G120" s="51">
        <f t="shared" si="1"/>
        <v>40700000</v>
      </c>
      <c r="H120" s="49" t="s">
        <v>361</v>
      </c>
      <c r="I120" s="47"/>
      <c r="J120" s="47"/>
      <c r="K120" s="47"/>
      <c r="L120" s="47"/>
      <c r="M120" s="47"/>
      <c r="N120" s="47"/>
      <c r="O120" s="47"/>
    </row>
    <row r="121" spans="1:15" s="48" customFormat="1" ht="38" customHeight="1">
      <c r="A121" s="49" t="s">
        <v>351</v>
      </c>
      <c r="B121" s="49" t="s">
        <v>362</v>
      </c>
      <c r="C121" s="49" t="s">
        <v>363</v>
      </c>
      <c r="D121" s="50">
        <v>1</v>
      </c>
      <c r="E121" s="52">
        <v>4000000</v>
      </c>
      <c r="F121" s="50">
        <v>11</v>
      </c>
      <c r="G121" s="51">
        <f t="shared" si="1"/>
        <v>44000000</v>
      </c>
      <c r="H121" s="49" t="s">
        <v>361</v>
      </c>
      <c r="I121" s="47"/>
      <c r="J121" s="47"/>
      <c r="K121" s="47"/>
      <c r="L121" s="47"/>
      <c r="M121" s="47"/>
      <c r="N121" s="47"/>
      <c r="O121" s="47"/>
    </row>
    <row r="122" spans="1:15" s="48" customFormat="1" ht="38" customHeight="1">
      <c r="A122" s="49" t="s">
        <v>351</v>
      </c>
      <c r="B122" s="49" t="s">
        <v>364</v>
      </c>
      <c r="C122" s="49" t="s">
        <v>365</v>
      </c>
      <c r="D122" s="50">
        <v>1</v>
      </c>
      <c r="E122" s="52">
        <v>3700000</v>
      </c>
      <c r="F122" s="50">
        <v>11</v>
      </c>
      <c r="G122" s="51">
        <f t="shared" si="1"/>
        <v>40700000</v>
      </c>
      <c r="H122" s="49" t="s">
        <v>361</v>
      </c>
      <c r="I122" s="47"/>
      <c r="J122" s="47"/>
      <c r="K122" s="47"/>
      <c r="L122" s="47"/>
      <c r="M122" s="47"/>
      <c r="N122" s="47"/>
      <c r="O122" s="47"/>
    </row>
    <row r="123" spans="1:15" s="48" customFormat="1" ht="38" customHeight="1">
      <c r="A123" s="49" t="s">
        <v>351</v>
      </c>
      <c r="B123" s="49" t="s">
        <v>366</v>
      </c>
      <c r="C123" s="49" t="s">
        <v>367</v>
      </c>
      <c r="D123" s="50">
        <v>1</v>
      </c>
      <c r="E123" s="52">
        <v>2330000</v>
      </c>
      <c r="F123" s="50">
        <v>11</v>
      </c>
      <c r="G123" s="51">
        <f t="shared" si="1"/>
        <v>25630000</v>
      </c>
      <c r="H123" s="49" t="s">
        <v>361</v>
      </c>
      <c r="I123" s="47"/>
      <c r="J123" s="47"/>
      <c r="K123" s="47"/>
      <c r="L123" s="47"/>
      <c r="M123" s="47"/>
      <c r="N123" s="47"/>
      <c r="O123" s="47"/>
    </row>
    <row r="124" spans="1:15" s="48" customFormat="1" ht="38" customHeight="1">
      <c r="A124" s="49" t="s">
        <v>351</v>
      </c>
      <c r="B124" s="49" t="s">
        <v>366</v>
      </c>
      <c r="C124" s="49" t="s">
        <v>368</v>
      </c>
      <c r="D124" s="50">
        <v>1</v>
      </c>
      <c r="E124" s="52">
        <v>2330000</v>
      </c>
      <c r="F124" s="50">
        <v>11</v>
      </c>
      <c r="G124" s="51">
        <f t="shared" si="1"/>
        <v>25630000</v>
      </c>
      <c r="H124" s="49" t="s">
        <v>361</v>
      </c>
      <c r="I124" s="47"/>
      <c r="J124" s="47"/>
      <c r="K124" s="47"/>
      <c r="L124" s="47"/>
      <c r="M124" s="47"/>
      <c r="N124" s="47"/>
      <c r="O124" s="47"/>
    </row>
    <row r="125" spans="1:15" s="48" customFormat="1" ht="38" customHeight="1">
      <c r="A125" s="49" t="s">
        <v>351</v>
      </c>
      <c r="B125" s="49" t="s">
        <v>366</v>
      </c>
      <c r="C125" s="49" t="s">
        <v>369</v>
      </c>
      <c r="D125" s="50">
        <v>1</v>
      </c>
      <c r="E125" s="52">
        <v>2000000</v>
      </c>
      <c r="F125" s="50">
        <v>11</v>
      </c>
      <c r="G125" s="51">
        <f t="shared" si="1"/>
        <v>22000000</v>
      </c>
      <c r="H125" s="49" t="s">
        <v>361</v>
      </c>
      <c r="I125" s="47"/>
      <c r="J125" s="47"/>
      <c r="K125" s="47"/>
      <c r="L125" s="47"/>
      <c r="M125" s="47"/>
      <c r="N125" s="47"/>
      <c r="O125" s="47"/>
    </row>
    <row r="126" spans="1:15" s="48" customFormat="1" ht="38" customHeight="1">
      <c r="A126" s="49" t="s">
        <v>351</v>
      </c>
      <c r="B126" s="49" t="s">
        <v>366</v>
      </c>
      <c r="C126" s="49" t="s">
        <v>370</v>
      </c>
      <c r="D126" s="50">
        <v>1</v>
      </c>
      <c r="E126" s="52">
        <v>1800000</v>
      </c>
      <c r="F126" s="50">
        <v>11</v>
      </c>
      <c r="G126" s="51">
        <f t="shared" si="1"/>
        <v>19800000</v>
      </c>
      <c r="H126" s="49" t="s">
        <v>361</v>
      </c>
      <c r="I126" s="47"/>
      <c r="J126" s="47"/>
      <c r="K126" s="47"/>
      <c r="L126" s="47"/>
      <c r="M126" s="47"/>
      <c r="N126" s="47"/>
      <c r="O126" s="47"/>
    </row>
    <row r="127" spans="1:15" s="48" customFormat="1" ht="38" customHeight="1">
      <c r="A127" s="49" t="s">
        <v>351</v>
      </c>
      <c r="B127" s="49" t="s">
        <v>366</v>
      </c>
      <c r="C127" s="49" t="s">
        <v>371</v>
      </c>
      <c r="D127" s="50">
        <v>1</v>
      </c>
      <c r="E127" s="52">
        <v>1800000</v>
      </c>
      <c r="F127" s="50">
        <v>11</v>
      </c>
      <c r="G127" s="51">
        <f t="shared" si="1"/>
        <v>19800000</v>
      </c>
      <c r="H127" s="49" t="s">
        <v>361</v>
      </c>
      <c r="I127" s="47"/>
      <c r="J127" s="47"/>
      <c r="K127" s="47"/>
      <c r="L127" s="47"/>
      <c r="M127" s="47"/>
      <c r="N127" s="47"/>
      <c r="O127" s="47"/>
    </row>
    <row r="128" spans="1:15" s="48" customFormat="1" ht="38" customHeight="1">
      <c r="A128" s="49" t="s">
        <v>351</v>
      </c>
      <c r="B128" s="49" t="s">
        <v>372</v>
      </c>
      <c r="C128" s="49" t="s">
        <v>373</v>
      </c>
      <c r="D128" s="50">
        <v>1</v>
      </c>
      <c r="E128" s="52">
        <v>1900000</v>
      </c>
      <c r="F128" s="50">
        <v>11</v>
      </c>
      <c r="G128" s="51">
        <f t="shared" si="1"/>
        <v>20900000</v>
      </c>
      <c r="H128" s="49" t="s">
        <v>361</v>
      </c>
      <c r="I128" s="47"/>
      <c r="J128" s="47"/>
      <c r="K128" s="47"/>
      <c r="L128" s="47"/>
      <c r="M128" s="47"/>
      <c r="N128" s="47"/>
      <c r="O128" s="47"/>
    </row>
    <row r="129" spans="1:15" s="48" customFormat="1" ht="38" customHeight="1">
      <c r="A129" s="49" t="s">
        <v>351</v>
      </c>
      <c r="B129" s="49" t="s">
        <v>374</v>
      </c>
      <c r="C129" s="49" t="s">
        <v>375</v>
      </c>
      <c r="D129" s="50">
        <v>1</v>
      </c>
      <c r="E129" s="52">
        <v>3000000</v>
      </c>
      <c r="F129" s="50">
        <v>11</v>
      </c>
      <c r="G129" s="51">
        <f t="shared" si="1"/>
        <v>33000000</v>
      </c>
      <c r="H129" s="49" t="s">
        <v>361</v>
      </c>
      <c r="I129" s="47"/>
      <c r="J129" s="47"/>
      <c r="K129" s="47"/>
      <c r="L129" s="47"/>
      <c r="M129" s="47"/>
      <c r="N129" s="47"/>
      <c r="O129" s="47"/>
    </row>
    <row r="130" spans="1:15" s="48" customFormat="1" ht="38" customHeight="1">
      <c r="A130" s="49" t="s">
        <v>351</v>
      </c>
      <c r="B130" s="49" t="s">
        <v>349</v>
      </c>
      <c r="C130" s="49" t="s">
        <v>376</v>
      </c>
      <c r="D130" s="50">
        <v>1</v>
      </c>
      <c r="E130" s="52">
        <v>1900000</v>
      </c>
      <c r="F130" s="50">
        <v>11</v>
      </c>
      <c r="G130" s="51">
        <f t="shared" si="1"/>
        <v>20900000</v>
      </c>
      <c r="H130" s="49" t="s">
        <v>377</v>
      </c>
      <c r="I130" s="47"/>
      <c r="J130" s="47"/>
      <c r="K130" s="47"/>
      <c r="L130" s="47"/>
      <c r="M130" s="47"/>
      <c r="N130" s="47"/>
      <c r="O130" s="47"/>
    </row>
    <row r="131" spans="1:15" s="48" customFormat="1" ht="38" customHeight="1">
      <c r="A131" s="49" t="s">
        <v>351</v>
      </c>
      <c r="B131" s="49" t="s">
        <v>288</v>
      </c>
      <c r="C131" s="49" t="s">
        <v>378</v>
      </c>
      <c r="D131" s="50">
        <v>2</v>
      </c>
      <c r="E131" s="52">
        <v>1800000</v>
      </c>
      <c r="F131" s="50">
        <v>11</v>
      </c>
      <c r="G131" s="51">
        <f t="shared" si="1"/>
        <v>39600000</v>
      </c>
      <c r="H131" s="49" t="s">
        <v>377</v>
      </c>
      <c r="I131" s="47"/>
      <c r="J131" s="47"/>
      <c r="K131" s="47"/>
      <c r="L131" s="47"/>
      <c r="M131" s="47"/>
      <c r="N131" s="47"/>
      <c r="O131" s="47"/>
    </row>
    <row r="132" spans="1:15" s="48" customFormat="1" ht="38" customHeight="1">
      <c r="A132" s="49" t="s">
        <v>351</v>
      </c>
      <c r="B132" s="49" t="s">
        <v>379</v>
      </c>
      <c r="C132" s="49" t="s">
        <v>380</v>
      </c>
      <c r="D132" s="50">
        <v>3</v>
      </c>
      <c r="E132" s="52">
        <v>1500000</v>
      </c>
      <c r="F132" s="50">
        <v>11</v>
      </c>
      <c r="G132" s="51">
        <f t="shared" si="1"/>
        <v>49500000</v>
      </c>
      <c r="H132" s="49" t="s">
        <v>377</v>
      </c>
      <c r="I132" s="47"/>
      <c r="J132" s="47"/>
      <c r="K132" s="47"/>
      <c r="L132" s="47"/>
      <c r="M132" s="47"/>
      <c r="N132" s="47"/>
      <c r="O132" s="47"/>
    </row>
    <row r="133" spans="1:15" s="48" customFormat="1" ht="38" customHeight="1">
      <c r="A133" s="49" t="s">
        <v>351</v>
      </c>
      <c r="B133" s="49" t="s">
        <v>381</v>
      </c>
      <c r="C133" s="49" t="s">
        <v>381</v>
      </c>
      <c r="D133" s="50">
        <v>1</v>
      </c>
      <c r="E133" s="52">
        <v>3000000</v>
      </c>
      <c r="F133" s="50">
        <v>11</v>
      </c>
      <c r="G133" s="51">
        <f t="shared" ref="G133:G184" si="2">D133*E133*F133</f>
        <v>33000000</v>
      </c>
      <c r="H133" s="49" t="s">
        <v>377</v>
      </c>
      <c r="I133" s="47"/>
      <c r="J133" s="47"/>
      <c r="K133" s="47"/>
      <c r="L133" s="47"/>
      <c r="M133" s="47"/>
      <c r="N133" s="47"/>
      <c r="O133" s="47"/>
    </row>
    <row r="134" spans="1:15" s="48" customFormat="1" ht="38" customHeight="1">
      <c r="A134" s="49" t="s">
        <v>351</v>
      </c>
      <c r="B134" s="49" t="s">
        <v>364</v>
      </c>
      <c r="C134" s="49" t="s">
        <v>382</v>
      </c>
      <c r="D134" s="50">
        <v>1</v>
      </c>
      <c r="E134" s="52">
        <v>3180000</v>
      </c>
      <c r="F134" s="50">
        <v>11</v>
      </c>
      <c r="G134" s="51">
        <f t="shared" si="2"/>
        <v>34980000</v>
      </c>
      <c r="H134" s="49" t="s">
        <v>361</v>
      </c>
      <c r="I134" s="47"/>
      <c r="J134" s="47"/>
      <c r="K134" s="47"/>
      <c r="L134" s="47"/>
      <c r="M134" s="47"/>
      <c r="N134" s="47"/>
      <c r="O134" s="47"/>
    </row>
    <row r="135" spans="1:15" s="48" customFormat="1" ht="38" customHeight="1">
      <c r="A135" s="49" t="s">
        <v>351</v>
      </c>
      <c r="B135" s="49" t="s">
        <v>364</v>
      </c>
      <c r="C135" s="49" t="s">
        <v>383</v>
      </c>
      <c r="D135" s="50">
        <v>1</v>
      </c>
      <c r="E135" s="52">
        <v>1900000</v>
      </c>
      <c r="F135" s="50">
        <v>11</v>
      </c>
      <c r="G135" s="51">
        <f t="shared" si="2"/>
        <v>20900000</v>
      </c>
      <c r="H135" s="49" t="s">
        <v>361</v>
      </c>
      <c r="I135" s="47"/>
      <c r="J135" s="47"/>
      <c r="K135" s="47"/>
      <c r="L135" s="47"/>
      <c r="M135" s="47"/>
      <c r="N135" s="47"/>
      <c r="O135" s="47"/>
    </row>
    <row r="136" spans="1:15" s="48" customFormat="1" ht="38" customHeight="1">
      <c r="A136" s="49" t="s">
        <v>351</v>
      </c>
      <c r="B136" s="49" t="s">
        <v>364</v>
      </c>
      <c r="C136" s="49" t="s">
        <v>384</v>
      </c>
      <c r="D136" s="50">
        <v>1</v>
      </c>
      <c r="E136" s="52">
        <v>3180000</v>
      </c>
      <c r="F136" s="50">
        <v>11</v>
      </c>
      <c r="G136" s="51">
        <f t="shared" si="2"/>
        <v>34980000</v>
      </c>
      <c r="H136" s="49" t="s">
        <v>361</v>
      </c>
      <c r="I136" s="47"/>
      <c r="J136" s="47"/>
      <c r="K136" s="47"/>
      <c r="L136" s="47"/>
      <c r="M136" s="47"/>
      <c r="N136" s="47"/>
      <c r="O136" s="47"/>
    </row>
    <row r="137" spans="1:15" s="48" customFormat="1" ht="38" customHeight="1">
      <c r="A137" s="49" t="s">
        <v>351</v>
      </c>
      <c r="B137" s="49" t="s">
        <v>364</v>
      </c>
      <c r="C137" s="49" t="s">
        <v>385</v>
      </c>
      <c r="D137" s="50">
        <v>1</v>
      </c>
      <c r="E137" s="52">
        <v>3180000</v>
      </c>
      <c r="F137" s="50">
        <v>11</v>
      </c>
      <c r="G137" s="51">
        <f t="shared" si="2"/>
        <v>34980000</v>
      </c>
      <c r="H137" s="49" t="s">
        <v>361</v>
      </c>
      <c r="I137" s="47"/>
      <c r="J137" s="47"/>
      <c r="K137" s="47"/>
      <c r="L137" s="47"/>
      <c r="M137" s="47"/>
      <c r="N137" s="47"/>
      <c r="O137" s="47"/>
    </row>
    <row r="138" spans="1:15" s="48" customFormat="1" ht="38" customHeight="1">
      <c r="A138" s="49" t="s">
        <v>351</v>
      </c>
      <c r="B138" s="49" t="s">
        <v>364</v>
      </c>
      <c r="C138" s="49" t="s">
        <v>386</v>
      </c>
      <c r="D138" s="50">
        <v>1</v>
      </c>
      <c r="E138" s="52">
        <v>3180000</v>
      </c>
      <c r="F138" s="50">
        <v>11</v>
      </c>
      <c r="G138" s="51">
        <f t="shared" si="2"/>
        <v>34980000</v>
      </c>
      <c r="H138" s="49" t="s">
        <v>361</v>
      </c>
      <c r="I138" s="47"/>
      <c r="J138" s="47"/>
      <c r="K138" s="47"/>
      <c r="L138" s="47"/>
      <c r="M138" s="47"/>
      <c r="N138" s="47"/>
      <c r="O138" s="47"/>
    </row>
    <row r="139" spans="1:15" s="48" customFormat="1" ht="38" customHeight="1">
      <c r="A139" s="49" t="s">
        <v>351</v>
      </c>
      <c r="B139" s="49" t="s">
        <v>364</v>
      </c>
      <c r="C139" s="49" t="s">
        <v>387</v>
      </c>
      <c r="D139" s="50">
        <v>1</v>
      </c>
      <c r="E139" s="52">
        <v>3180000</v>
      </c>
      <c r="F139" s="50">
        <v>11</v>
      </c>
      <c r="G139" s="51">
        <f t="shared" si="2"/>
        <v>34980000</v>
      </c>
      <c r="H139" s="49" t="s">
        <v>361</v>
      </c>
      <c r="I139" s="47"/>
      <c r="J139" s="47"/>
      <c r="K139" s="47"/>
      <c r="L139" s="47"/>
      <c r="M139" s="47"/>
      <c r="N139" s="47"/>
      <c r="O139" s="47"/>
    </row>
    <row r="140" spans="1:15" s="48" customFormat="1" ht="38" customHeight="1">
      <c r="A140" s="49" t="s">
        <v>351</v>
      </c>
      <c r="B140" s="49" t="s">
        <v>352</v>
      </c>
      <c r="C140" s="49" t="s">
        <v>388</v>
      </c>
      <c r="D140" s="50">
        <v>1</v>
      </c>
      <c r="E140" s="52">
        <v>3180000</v>
      </c>
      <c r="F140" s="50">
        <v>11</v>
      </c>
      <c r="G140" s="51">
        <f t="shared" si="2"/>
        <v>34980000</v>
      </c>
      <c r="H140" s="49" t="s">
        <v>354</v>
      </c>
      <c r="I140" s="47"/>
      <c r="J140" s="47"/>
      <c r="K140" s="47"/>
      <c r="L140" s="47"/>
      <c r="M140" s="47"/>
      <c r="N140" s="47"/>
      <c r="O140" s="47"/>
    </row>
    <row r="141" spans="1:15" s="48" customFormat="1" ht="38" customHeight="1">
      <c r="A141" s="49" t="s">
        <v>389</v>
      </c>
      <c r="B141" s="49" t="s">
        <v>390</v>
      </c>
      <c r="C141" s="49" t="s">
        <v>391</v>
      </c>
      <c r="D141" s="50">
        <v>1</v>
      </c>
      <c r="E141" s="52">
        <v>3200000</v>
      </c>
      <c r="F141" s="50">
        <v>11</v>
      </c>
      <c r="G141" s="51">
        <f t="shared" si="2"/>
        <v>35200000</v>
      </c>
      <c r="H141" s="49" t="s">
        <v>392</v>
      </c>
      <c r="I141" s="47"/>
      <c r="J141" s="47"/>
      <c r="K141" s="47"/>
      <c r="L141" s="47"/>
      <c r="M141" s="47"/>
      <c r="N141" s="47"/>
      <c r="O141" s="47"/>
    </row>
    <row r="142" spans="1:15" s="48" customFormat="1" ht="38" customHeight="1">
      <c r="A142" s="49" t="s">
        <v>389</v>
      </c>
      <c r="B142" s="49" t="s">
        <v>393</v>
      </c>
      <c r="C142" s="49" t="s">
        <v>394</v>
      </c>
      <c r="D142" s="50">
        <v>1</v>
      </c>
      <c r="E142" s="52">
        <v>3200000</v>
      </c>
      <c r="F142" s="50">
        <v>11</v>
      </c>
      <c r="G142" s="51">
        <f t="shared" si="2"/>
        <v>35200000</v>
      </c>
      <c r="H142" s="49" t="s">
        <v>395</v>
      </c>
      <c r="I142" s="47"/>
      <c r="J142" s="47"/>
      <c r="K142" s="47"/>
      <c r="L142" s="47"/>
      <c r="M142" s="47"/>
      <c r="N142" s="47"/>
      <c r="O142" s="47"/>
    </row>
    <row r="143" spans="1:15" s="48" customFormat="1" ht="58" customHeight="1">
      <c r="A143" s="49" t="s">
        <v>389</v>
      </c>
      <c r="B143" s="49" t="s">
        <v>396</v>
      </c>
      <c r="C143" s="49" t="s">
        <v>397</v>
      </c>
      <c r="D143" s="50">
        <v>1</v>
      </c>
      <c r="E143" s="52">
        <v>3000000</v>
      </c>
      <c r="F143" s="50">
        <v>11</v>
      </c>
      <c r="G143" s="51">
        <f t="shared" si="2"/>
        <v>33000000</v>
      </c>
      <c r="H143" s="49" t="s">
        <v>266</v>
      </c>
      <c r="I143" s="47"/>
      <c r="J143" s="47"/>
      <c r="K143" s="47"/>
      <c r="L143" s="47"/>
      <c r="M143" s="47"/>
      <c r="N143" s="47"/>
      <c r="O143" s="47"/>
    </row>
    <row r="144" spans="1:15" s="48" customFormat="1" ht="53" customHeight="1">
      <c r="A144" s="49" t="s">
        <v>389</v>
      </c>
      <c r="B144" s="49" t="s">
        <v>398</v>
      </c>
      <c r="C144" s="49" t="s">
        <v>399</v>
      </c>
      <c r="D144" s="50">
        <v>1</v>
      </c>
      <c r="E144" s="52">
        <v>3500000</v>
      </c>
      <c r="F144" s="50">
        <v>11</v>
      </c>
      <c r="G144" s="51">
        <f t="shared" si="2"/>
        <v>38500000</v>
      </c>
      <c r="H144" s="49" t="s">
        <v>395</v>
      </c>
      <c r="I144" s="47"/>
      <c r="J144" s="47"/>
      <c r="K144" s="47"/>
      <c r="L144" s="47"/>
      <c r="M144" s="47"/>
      <c r="N144" s="47"/>
      <c r="O144" s="47"/>
    </row>
    <row r="145" spans="1:15" s="48" customFormat="1" ht="38" customHeight="1">
      <c r="A145" s="49" t="s">
        <v>389</v>
      </c>
      <c r="B145" s="49" t="s">
        <v>400</v>
      </c>
      <c r="C145" s="49" t="s">
        <v>401</v>
      </c>
      <c r="D145" s="50">
        <v>1</v>
      </c>
      <c r="E145" s="52">
        <v>3000000</v>
      </c>
      <c r="F145" s="50">
        <v>11</v>
      </c>
      <c r="G145" s="51">
        <f t="shared" si="2"/>
        <v>33000000</v>
      </c>
      <c r="H145" s="49" t="s">
        <v>395</v>
      </c>
      <c r="I145" s="47"/>
      <c r="J145" s="47"/>
      <c r="K145" s="47"/>
      <c r="L145" s="47"/>
      <c r="M145" s="47"/>
      <c r="N145" s="47"/>
      <c r="O145" s="47"/>
    </row>
    <row r="146" spans="1:15" s="48" customFormat="1" ht="38" customHeight="1">
      <c r="A146" s="49" t="s">
        <v>389</v>
      </c>
      <c r="B146" s="49" t="s">
        <v>402</v>
      </c>
      <c r="C146" s="49" t="s">
        <v>403</v>
      </c>
      <c r="D146" s="50">
        <v>2</v>
      </c>
      <c r="E146" s="52">
        <v>3000000</v>
      </c>
      <c r="F146" s="50">
        <v>11</v>
      </c>
      <c r="G146" s="51">
        <f t="shared" si="2"/>
        <v>66000000</v>
      </c>
      <c r="H146" s="49" t="s">
        <v>395</v>
      </c>
      <c r="I146" s="47"/>
      <c r="J146" s="47"/>
      <c r="K146" s="47"/>
      <c r="L146" s="47"/>
      <c r="M146" s="47"/>
      <c r="N146" s="47"/>
      <c r="O146" s="47"/>
    </row>
    <row r="147" spans="1:15" s="48" customFormat="1" ht="38" customHeight="1">
      <c r="A147" s="49" t="s">
        <v>389</v>
      </c>
      <c r="B147" s="49" t="s">
        <v>404</v>
      </c>
      <c r="C147" s="49" t="s">
        <v>405</v>
      </c>
      <c r="D147" s="50">
        <v>1</v>
      </c>
      <c r="E147" s="52">
        <v>3000000</v>
      </c>
      <c r="F147" s="50">
        <v>11</v>
      </c>
      <c r="G147" s="51">
        <f t="shared" si="2"/>
        <v>33000000</v>
      </c>
      <c r="H147" s="49" t="s">
        <v>395</v>
      </c>
      <c r="I147" s="47"/>
      <c r="J147" s="47"/>
      <c r="K147" s="47"/>
      <c r="L147" s="47"/>
      <c r="M147" s="47"/>
      <c r="N147" s="47"/>
      <c r="O147" s="47"/>
    </row>
    <row r="148" spans="1:15" s="48" customFormat="1" ht="38" customHeight="1">
      <c r="A148" s="49" t="s">
        <v>389</v>
      </c>
      <c r="B148" s="49" t="s">
        <v>374</v>
      </c>
      <c r="C148" s="49" t="s">
        <v>406</v>
      </c>
      <c r="D148" s="50">
        <v>1</v>
      </c>
      <c r="E148" s="52">
        <v>3000000</v>
      </c>
      <c r="F148" s="50">
        <v>11</v>
      </c>
      <c r="G148" s="51">
        <f t="shared" si="2"/>
        <v>33000000</v>
      </c>
      <c r="H148" s="49" t="s">
        <v>395</v>
      </c>
      <c r="I148" s="47"/>
      <c r="J148" s="47"/>
      <c r="K148" s="47"/>
      <c r="L148" s="47"/>
      <c r="M148" s="47"/>
      <c r="N148" s="47"/>
      <c r="O148" s="47"/>
    </row>
    <row r="149" spans="1:15" s="48" customFormat="1" ht="38" customHeight="1">
      <c r="A149" s="49" t="s">
        <v>389</v>
      </c>
      <c r="B149" s="49" t="s">
        <v>407</v>
      </c>
      <c r="C149" s="49" t="s">
        <v>408</v>
      </c>
      <c r="D149" s="50">
        <v>1</v>
      </c>
      <c r="E149" s="52">
        <v>2500000</v>
      </c>
      <c r="F149" s="50">
        <v>11</v>
      </c>
      <c r="G149" s="51">
        <f t="shared" si="2"/>
        <v>27500000</v>
      </c>
      <c r="H149" s="49" t="s">
        <v>395</v>
      </c>
      <c r="I149" s="47"/>
      <c r="J149" s="47"/>
      <c r="K149" s="47"/>
      <c r="L149" s="47"/>
      <c r="M149" s="47"/>
      <c r="N149" s="47"/>
      <c r="O149" s="47"/>
    </row>
    <row r="150" spans="1:15" s="48" customFormat="1" ht="38" customHeight="1">
      <c r="A150" s="49" t="s">
        <v>409</v>
      </c>
      <c r="B150" s="49"/>
      <c r="C150" s="49" t="s">
        <v>410</v>
      </c>
      <c r="D150" s="50">
        <v>1</v>
      </c>
      <c r="E150" s="52">
        <v>3180000</v>
      </c>
      <c r="F150" s="50">
        <f>'[2]PERSONAL CULTURA'!F2</f>
        <v>11</v>
      </c>
      <c r="G150" s="51">
        <f t="shared" si="2"/>
        <v>34980000</v>
      </c>
      <c r="H150" s="49" t="s">
        <v>395</v>
      </c>
      <c r="I150" s="47"/>
      <c r="J150" s="47"/>
      <c r="K150" s="47"/>
      <c r="L150" s="47"/>
      <c r="M150" s="47"/>
      <c r="N150" s="47"/>
      <c r="O150" s="47"/>
    </row>
    <row r="151" spans="1:15" s="48" customFormat="1" ht="38" customHeight="1">
      <c r="A151" s="49" t="s">
        <v>409</v>
      </c>
      <c r="B151" s="49"/>
      <c r="C151" s="49" t="s">
        <v>411</v>
      </c>
      <c r="D151" s="50">
        <v>1</v>
      </c>
      <c r="E151" s="52">
        <v>3180000</v>
      </c>
      <c r="F151" s="50">
        <f>'[2]PERSONAL CULTURA'!F3</f>
        <v>11</v>
      </c>
      <c r="G151" s="51">
        <f t="shared" si="2"/>
        <v>34980000</v>
      </c>
      <c r="H151" s="49" t="s">
        <v>308</v>
      </c>
      <c r="I151" s="47"/>
      <c r="J151" s="47"/>
      <c r="K151" s="47"/>
      <c r="L151" s="47"/>
      <c r="M151" s="47"/>
      <c r="N151" s="47"/>
      <c r="O151" s="47"/>
    </row>
    <row r="152" spans="1:15" s="48" customFormat="1" ht="38" customHeight="1">
      <c r="A152" s="49" t="s">
        <v>409</v>
      </c>
      <c r="B152" s="49"/>
      <c r="C152" s="49" t="s">
        <v>412</v>
      </c>
      <c r="D152" s="50">
        <v>1</v>
      </c>
      <c r="E152" s="52">
        <v>2200000</v>
      </c>
      <c r="F152" s="50">
        <f>'[2]PERSONAL CULTURA'!F4</f>
        <v>11</v>
      </c>
      <c r="G152" s="51">
        <f t="shared" si="2"/>
        <v>24200000</v>
      </c>
      <c r="H152" s="49" t="s">
        <v>395</v>
      </c>
      <c r="I152" s="47"/>
      <c r="J152" s="47"/>
      <c r="K152" s="47"/>
      <c r="L152" s="47"/>
      <c r="M152" s="47"/>
      <c r="N152" s="47"/>
      <c r="O152" s="47"/>
    </row>
    <row r="153" spans="1:15" s="48" customFormat="1" ht="38" customHeight="1">
      <c r="A153" s="49" t="s">
        <v>409</v>
      </c>
      <c r="B153" s="49"/>
      <c r="C153" s="49" t="s">
        <v>413</v>
      </c>
      <c r="D153" s="50">
        <v>1</v>
      </c>
      <c r="E153" s="52">
        <v>1900000</v>
      </c>
      <c r="F153" s="50">
        <f>'[2]PERSONAL CULTURA'!F5</f>
        <v>11</v>
      </c>
      <c r="G153" s="51">
        <f t="shared" si="2"/>
        <v>20900000</v>
      </c>
      <c r="H153" s="49" t="s">
        <v>395</v>
      </c>
      <c r="I153" s="47"/>
      <c r="J153" s="47"/>
      <c r="K153" s="47"/>
      <c r="L153" s="47"/>
      <c r="M153" s="47"/>
      <c r="N153" s="47"/>
      <c r="O153" s="47"/>
    </row>
    <row r="154" spans="1:15" s="48" customFormat="1" ht="38" customHeight="1">
      <c r="A154" s="49" t="s">
        <v>409</v>
      </c>
      <c r="B154" s="49"/>
      <c r="C154" s="49" t="s">
        <v>414</v>
      </c>
      <c r="D154" s="50">
        <v>1</v>
      </c>
      <c r="E154" s="52">
        <v>2000000</v>
      </c>
      <c r="F154" s="50">
        <f>'[2]PERSONAL CULTURA'!F6</f>
        <v>11</v>
      </c>
      <c r="G154" s="51">
        <f t="shared" si="2"/>
        <v>22000000</v>
      </c>
      <c r="H154" s="49" t="s">
        <v>395</v>
      </c>
      <c r="I154" s="47"/>
      <c r="J154" s="47"/>
      <c r="K154" s="47"/>
      <c r="L154" s="47"/>
      <c r="M154" s="47"/>
      <c r="N154" s="47"/>
      <c r="O154" s="47"/>
    </row>
    <row r="155" spans="1:15" s="48" customFormat="1" ht="38" customHeight="1">
      <c r="A155" s="49" t="s">
        <v>409</v>
      </c>
      <c r="B155" s="49"/>
      <c r="C155" s="49" t="s">
        <v>415</v>
      </c>
      <c r="D155" s="50">
        <v>1</v>
      </c>
      <c r="E155" s="52">
        <v>3180000</v>
      </c>
      <c r="F155" s="50">
        <f>'[2]PERSONAL CULTURA'!F7</f>
        <v>11</v>
      </c>
      <c r="G155" s="51">
        <f t="shared" si="2"/>
        <v>34980000</v>
      </c>
      <c r="H155" s="49" t="s">
        <v>308</v>
      </c>
      <c r="I155" s="47"/>
      <c r="J155" s="47"/>
      <c r="K155" s="47"/>
      <c r="L155" s="47"/>
      <c r="M155" s="47"/>
      <c r="N155" s="47"/>
      <c r="O155" s="47"/>
    </row>
    <row r="156" spans="1:15" s="48" customFormat="1" ht="38" customHeight="1">
      <c r="A156" s="49" t="s">
        <v>409</v>
      </c>
      <c r="B156" s="49"/>
      <c r="C156" s="49" t="s">
        <v>416</v>
      </c>
      <c r="D156" s="50">
        <v>1</v>
      </c>
      <c r="E156" s="52">
        <v>2650000</v>
      </c>
      <c r="F156" s="50">
        <f>'[2]PERSONAL CULTURA'!F8</f>
        <v>11</v>
      </c>
      <c r="G156" s="51">
        <f t="shared" si="2"/>
        <v>29150000</v>
      </c>
      <c r="H156" s="49" t="s">
        <v>417</v>
      </c>
      <c r="I156" s="47"/>
      <c r="J156" s="47"/>
      <c r="K156" s="47"/>
      <c r="L156" s="47"/>
      <c r="M156" s="47"/>
      <c r="N156" s="47"/>
      <c r="O156" s="47"/>
    </row>
    <row r="157" spans="1:15" s="48" customFormat="1" ht="38" customHeight="1">
      <c r="A157" s="49" t="s">
        <v>409</v>
      </c>
      <c r="B157" s="49"/>
      <c r="C157" s="49" t="s">
        <v>418</v>
      </c>
      <c r="D157" s="50">
        <v>1</v>
      </c>
      <c r="E157" s="52">
        <v>3180000</v>
      </c>
      <c r="F157" s="50">
        <f>'[2]PERSONAL CULTURA'!F9</f>
        <v>11</v>
      </c>
      <c r="G157" s="51">
        <f t="shared" si="2"/>
        <v>34980000</v>
      </c>
      <c r="H157" s="49" t="s">
        <v>395</v>
      </c>
      <c r="I157" s="47"/>
      <c r="J157" s="47"/>
      <c r="K157" s="47"/>
      <c r="L157" s="47"/>
      <c r="M157" s="47"/>
      <c r="N157" s="47"/>
      <c r="O157" s="47"/>
    </row>
    <row r="158" spans="1:15" s="48" customFormat="1" ht="38" customHeight="1">
      <c r="A158" s="49" t="s">
        <v>409</v>
      </c>
      <c r="B158" s="49"/>
      <c r="C158" s="49" t="s">
        <v>419</v>
      </c>
      <c r="D158" s="50">
        <v>1</v>
      </c>
      <c r="E158" s="52">
        <v>3000000</v>
      </c>
      <c r="F158" s="50">
        <f>'[2]PERSONAL CULTURA'!F10</f>
        <v>11</v>
      </c>
      <c r="G158" s="51">
        <f t="shared" si="2"/>
        <v>33000000</v>
      </c>
      <c r="H158" s="49" t="s">
        <v>308</v>
      </c>
      <c r="I158" s="47"/>
      <c r="J158" s="47"/>
      <c r="K158" s="47"/>
      <c r="L158" s="47"/>
      <c r="M158" s="47"/>
      <c r="N158" s="47"/>
      <c r="O158" s="47"/>
    </row>
    <row r="159" spans="1:15" s="48" customFormat="1" ht="38" customHeight="1">
      <c r="A159" s="49" t="s">
        <v>409</v>
      </c>
      <c r="B159" s="49"/>
      <c r="C159" s="49" t="s">
        <v>420</v>
      </c>
      <c r="D159" s="50">
        <v>1</v>
      </c>
      <c r="E159" s="52">
        <v>3000000</v>
      </c>
      <c r="F159" s="50">
        <f>'[2]PERSONAL CULTURA'!F11</f>
        <v>11</v>
      </c>
      <c r="G159" s="51">
        <f t="shared" si="2"/>
        <v>33000000</v>
      </c>
      <c r="H159" s="49" t="s">
        <v>395</v>
      </c>
      <c r="I159" s="47"/>
      <c r="J159" s="47"/>
      <c r="K159" s="47"/>
      <c r="L159" s="47"/>
      <c r="M159" s="47"/>
      <c r="N159" s="47"/>
      <c r="O159" s="47"/>
    </row>
    <row r="160" spans="1:15" s="48" customFormat="1" ht="38" customHeight="1">
      <c r="A160" s="49" t="s">
        <v>409</v>
      </c>
      <c r="B160" s="49"/>
      <c r="C160" s="49" t="s">
        <v>421</v>
      </c>
      <c r="D160" s="50">
        <v>1</v>
      </c>
      <c r="E160" s="52">
        <v>2200000</v>
      </c>
      <c r="F160" s="50">
        <f>'[2]PERSONAL CULTURA'!F12</f>
        <v>11</v>
      </c>
      <c r="G160" s="51">
        <f t="shared" si="2"/>
        <v>24200000</v>
      </c>
      <c r="H160" s="49" t="s">
        <v>395</v>
      </c>
      <c r="I160" s="47"/>
      <c r="J160" s="47"/>
      <c r="K160" s="47"/>
      <c r="L160" s="47"/>
      <c r="M160" s="47"/>
      <c r="N160" s="47"/>
      <c r="O160" s="47"/>
    </row>
    <row r="161" spans="1:15" s="48" customFormat="1" ht="38" customHeight="1">
      <c r="A161" s="49" t="s">
        <v>409</v>
      </c>
      <c r="B161" s="49"/>
      <c r="C161" s="49" t="s">
        <v>422</v>
      </c>
      <c r="D161" s="50">
        <v>1</v>
      </c>
      <c r="E161" s="52">
        <v>2200000</v>
      </c>
      <c r="F161" s="50">
        <f>'[2]PERSONAL CULTURA'!F13</f>
        <v>11</v>
      </c>
      <c r="G161" s="51">
        <f t="shared" si="2"/>
        <v>24200000</v>
      </c>
      <c r="H161" s="49" t="s">
        <v>26</v>
      </c>
      <c r="I161" s="47"/>
      <c r="J161" s="47"/>
      <c r="K161" s="47"/>
      <c r="L161" s="47"/>
      <c r="M161" s="47"/>
      <c r="N161" s="47"/>
      <c r="O161" s="47"/>
    </row>
    <row r="162" spans="1:15" s="48" customFormat="1" ht="38" customHeight="1">
      <c r="A162" s="49" t="s">
        <v>409</v>
      </c>
      <c r="B162" s="49"/>
      <c r="C162" s="49" t="s">
        <v>423</v>
      </c>
      <c r="D162" s="50">
        <v>1</v>
      </c>
      <c r="E162" s="52">
        <v>3000000</v>
      </c>
      <c r="F162" s="50">
        <f>'[2]PERSONAL CULTURA'!F14</f>
        <v>11</v>
      </c>
      <c r="G162" s="51">
        <f t="shared" si="2"/>
        <v>33000000</v>
      </c>
      <c r="H162" s="49" t="s">
        <v>424</v>
      </c>
      <c r="I162" s="47"/>
      <c r="J162" s="47"/>
      <c r="K162" s="47"/>
      <c r="L162" s="47"/>
      <c r="M162" s="47"/>
      <c r="N162" s="47"/>
      <c r="O162" s="47"/>
    </row>
    <row r="163" spans="1:15" s="48" customFormat="1" ht="38" customHeight="1">
      <c r="A163" s="49" t="s">
        <v>409</v>
      </c>
      <c r="B163" s="49"/>
      <c r="C163" s="49" t="s">
        <v>425</v>
      </c>
      <c r="D163" s="50">
        <v>1</v>
      </c>
      <c r="E163" s="52">
        <v>2500000</v>
      </c>
      <c r="F163" s="50">
        <f>'[2]PERSONAL CULTURA'!F15</f>
        <v>11</v>
      </c>
      <c r="G163" s="51">
        <f t="shared" si="2"/>
        <v>27500000</v>
      </c>
      <c r="H163" s="49" t="s">
        <v>424</v>
      </c>
      <c r="I163" s="47"/>
      <c r="J163" s="47"/>
      <c r="K163" s="47"/>
      <c r="L163" s="47"/>
      <c r="M163" s="47"/>
      <c r="N163" s="47"/>
      <c r="O163" s="47"/>
    </row>
    <row r="164" spans="1:15" s="48" customFormat="1" ht="38" customHeight="1">
      <c r="A164" s="49" t="s">
        <v>409</v>
      </c>
      <c r="B164" s="49"/>
      <c r="C164" s="49" t="s">
        <v>426</v>
      </c>
      <c r="D164" s="50">
        <v>1</v>
      </c>
      <c r="E164" s="52">
        <v>2500000</v>
      </c>
      <c r="F164" s="50">
        <f>'[2]PERSONAL CULTURA'!F16</f>
        <v>11</v>
      </c>
      <c r="G164" s="51">
        <f t="shared" si="2"/>
        <v>27500000</v>
      </c>
      <c r="H164" s="49" t="s">
        <v>424</v>
      </c>
      <c r="I164" s="47"/>
      <c r="J164" s="47"/>
      <c r="K164" s="47"/>
      <c r="L164" s="47"/>
      <c r="M164" s="47"/>
      <c r="N164" s="47"/>
      <c r="O164" s="47"/>
    </row>
    <row r="165" spans="1:15" s="48" customFormat="1" ht="38" customHeight="1">
      <c r="A165" s="49" t="s">
        <v>409</v>
      </c>
      <c r="B165" s="49"/>
      <c r="C165" s="49" t="s">
        <v>427</v>
      </c>
      <c r="D165" s="50">
        <v>1</v>
      </c>
      <c r="E165" s="52">
        <v>2500000</v>
      </c>
      <c r="F165" s="50">
        <f>'[2]PERSONAL CULTURA'!F17</f>
        <v>5</v>
      </c>
      <c r="G165" s="51">
        <f t="shared" si="2"/>
        <v>12500000</v>
      </c>
      <c r="H165" s="49" t="s">
        <v>424</v>
      </c>
      <c r="I165" s="47"/>
      <c r="J165" s="47"/>
      <c r="K165" s="47"/>
      <c r="L165" s="47"/>
      <c r="M165" s="47"/>
      <c r="N165" s="47"/>
      <c r="O165" s="47"/>
    </row>
    <row r="166" spans="1:15" s="48" customFormat="1" ht="38" customHeight="1">
      <c r="A166" s="49" t="s">
        <v>409</v>
      </c>
      <c r="B166" s="49"/>
      <c r="C166" s="49" t="s">
        <v>428</v>
      </c>
      <c r="D166" s="50">
        <v>1</v>
      </c>
      <c r="E166" s="52">
        <v>2500000</v>
      </c>
      <c r="F166" s="50">
        <f>'[2]PERSONAL CULTURA'!F18</f>
        <v>11</v>
      </c>
      <c r="G166" s="51">
        <f t="shared" si="2"/>
        <v>27500000</v>
      </c>
      <c r="H166" s="49" t="s">
        <v>304</v>
      </c>
      <c r="I166" s="47"/>
      <c r="J166" s="47"/>
      <c r="K166" s="47"/>
      <c r="L166" s="47"/>
      <c r="M166" s="47"/>
      <c r="N166" s="47"/>
      <c r="O166" s="47"/>
    </row>
    <row r="167" spans="1:15" s="48" customFormat="1" ht="38" customHeight="1">
      <c r="A167" s="49" t="s">
        <v>409</v>
      </c>
      <c r="B167" s="49"/>
      <c r="C167" s="49" t="s">
        <v>429</v>
      </c>
      <c r="D167" s="50">
        <v>1</v>
      </c>
      <c r="E167" s="52">
        <v>2500000</v>
      </c>
      <c r="F167" s="50">
        <f>'[2]PERSONAL CULTURA'!F19</f>
        <v>11</v>
      </c>
      <c r="G167" s="51">
        <f t="shared" si="2"/>
        <v>27500000</v>
      </c>
      <c r="H167" s="49" t="s">
        <v>424</v>
      </c>
      <c r="I167" s="47"/>
      <c r="J167" s="47"/>
      <c r="K167" s="47"/>
      <c r="L167" s="47"/>
      <c r="M167" s="47"/>
      <c r="N167" s="47"/>
      <c r="O167" s="47"/>
    </row>
    <row r="168" spans="1:15" s="48" customFormat="1" ht="38" customHeight="1">
      <c r="A168" s="49" t="s">
        <v>409</v>
      </c>
      <c r="B168" s="49"/>
      <c r="C168" s="49" t="s">
        <v>430</v>
      </c>
      <c r="D168" s="50">
        <v>1</v>
      </c>
      <c r="E168" s="52">
        <v>2500000</v>
      </c>
      <c r="F168" s="50">
        <f>'[2]PERSONAL CULTURA'!F20</f>
        <v>11</v>
      </c>
      <c r="G168" s="51">
        <f t="shared" si="2"/>
        <v>27500000</v>
      </c>
      <c r="H168" s="49" t="s">
        <v>424</v>
      </c>
      <c r="I168" s="47"/>
      <c r="J168" s="47"/>
      <c r="K168" s="47"/>
      <c r="L168" s="47"/>
      <c r="M168" s="47"/>
      <c r="N168" s="47"/>
      <c r="O168" s="47"/>
    </row>
    <row r="169" spans="1:15" s="48" customFormat="1" ht="38" customHeight="1">
      <c r="A169" s="49" t="s">
        <v>431</v>
      </c>
      <c r="B169" s="49"/>
      <c r="C169" s="49" t="s">
        <v>432</v>
      </c>
      <c r="D169" s="50">
        <v>1</v>
      </c>
      <c r="E169" s="52">
        <v>4300000</v>
      </c>
      <c r="F169" s="50">
        <v>11</v>
      </c>
      <c r="G169" s="51">
        <f t="shared" si="2"/>
        <v>47300000</v>
      </c>
      <c r="H169" s="49" t="s">
        <v>431</v>
      </c>
      <c r="I169" s="47"/>
      <c r="J169" s="47"/>
      <c r="K169" s="47"/>
      <c r="L169" s="47"/>
      <c r="M169" s="47"/>
      <c r="N169" s="47"/>
      <c r="O169" s="47"/>
    </row>
    <row r="170" spans="1:15" s="48" customFormat="1" ht="38" customHeight="1">
      <c r="A170" s="49" t="s">
        <v>431</v>
      </c>
      <c r="B170" s="49"/>
      <c r="C170" s="49" t="s">
        <v>433</v>
      </c>
      <c r="D170" s="50">
        <v>1</v>
      </c>
      <c r="E170" s="52">
        <v>1480000</v>
      </c>
      <c r="F170" s="50">
        <v>11</v>
      </c>
      <c r="G170" s="51">
        <f t="shared" si="2"/>
        <v>16280000</v>
      </c>
      <c r="H170" s="49" t="s">
        <v>431</v>
      </c>
      <c r="I170" s="47"/>
      <c r="J170" s="47"/>
      <c r="K170" s="47"/>
      <c r="L170" s="47"/>
      <c r="M170" s="47"/>
      <c r="N170" s="47"/>
      <c r="O170" s="47"/>
    </row>
    <row r="171" spans="1:15" s="48" customFormat="1" ht="38" customHeight="1">
      <c r="A171" s="49" t="s">
        <v>431</v>
      </c>
      <c r="B171" s="49"/>
      <c r="C171" s="49" t="s">
        <v>434</v>
      </c>
      <c r="D171" s="50">
        <v>1</v>
      </c>
      <c r="E171" s="52">
        <v>3200000</v>
      </c>
      <c r="F171" s="50">
        <v>11</v>
      </c>
      <c r="G171" s="51">
        <f t="shared" si="2"/>
        <v>35200000</v>
      </c>
      <c r="H171" s="49" t="s">
        <v>431</v>
      </c>
      <c r="I171" s="47"/>
      <c r="J171" s="47"/>
      <c r="K171" s="47"/>
      <c r="L171" s="47"/>
      <c r="M171" s="47"/>
      <c r="N171" s="47"/>
      <c r="O171" s="47"/>
    </row>
    <row r="172" spans="1:15" s="48" customFormat="1" ht="38" customHeight="1">
      <c r="A172" s="49" t="s">
        <v>431</v>
      </c>
      <c r="B172" s="49"/>
      <c r="C172" s="49" t="s">
        <v>435</v>
      </c>
      <c r="D172" s="50">
        <v>1</v>
      </c>
      <c r="E172" s="52">
        <v>2100000</v>
      </c>
      <c r="F172" s="50">
        <v>11</v>
      </c>
      <c r="G172" s="51">
        <f t="shared" si="2"/>
        <v>23100000</v>
      </c>
      <c r="H172" s="49" t="s">
        <v>431</v>
      </c>
      <c r="I172" s="47"/>
      <c r="J172" s="47"/>
      <c r="K172" s="47"/>
      <c r="L172" s="47"/>
      <c r="M172" s="47"/>
      <c r="N172" s="47"/>
      <c r="O172" s="47"/>
    </row>
    <row r="173" spans="1:15" s="48" customFormat="1" ht="38" customHeight="1">
      <c r="A173" s="49" t="s">
        <v>431</v>
      </c>
      <c r="B173" s="49"/>
      <c r="C173" s="49" t="s">
        <v>436</v>
      </c>
      <c r="D173" s="50">
        <v>1</v>
      </c>
      <c r="E173" s="52">
        <v>1480000</v>
      </c>
      <c r="F173" s="50">
        <v>11</v>
      </c>
      <c r="G173" s="51">
        <f t="shared" si="2"/>
        <v>16280000</v>
      </c>
      <c r="H173" s="49" t="s">
        <v>431</v>
      </c>
      <c r="I173" s="47"/>
      <c r="J173" s="47"/>
      <c r="K173" s="47"/>
      <c r="L173" s="47"/>
      <c r="M173" s="47"/>
      <c r="N173" s="47"/>
      <c r="O173" s="47"/>
    </row>
    <row r="174" spans="1:15" s="48" customFormat="1" ht="38" customHeight="1">
      <c r="A174" s="49" t="s">
        <v>431</v>
      </c>
      <c r="B174" s="49"/>
      <c r="C174" s="49" t="s">
        <v>437</v>
      </c>
      <c r="D174" s="50">
        <v>1</v>
      </c>
      <c r="E174" s="52">
        <v>1800000</v>
      </c>
      <c r="F174" s="50">
        <v>11</v>
      </c>
      <c r="G174" s="51">
        <f t="shared" si="2"/>
        <v>19800000</v>
      </c>
      <c r="H174" s="49" t="s">
        <v>431</v>
      </c>
      <c r="I174" s="47"/>
      <c r="J174" s="47"/>
      <c r="K174" s="47"/>
      <c r="L174" s="47"/>
      <c r="M174" s="47"/>
      <c r="N174" s="47"/>
      <c r="O174" s="47"/>
    </row>
    <row r="175" spans="1:15" s="48" customFormat="1" ht="38" customHeight="1">
      <c r="A175" s="49" t="s">
        <v>431</v>
      </c>
      <c r="B175" s="49"/>
      <c r="C175" s="49" t="s">
        <v>438</v>
      </c>
      <c r="D175" s="50">
        <v>1</v>
      </c>
      <c r="E175" s="52">
        <v>2200000</v>
      </c>
      <c r="F175" s="50">
        <v>11</v>
      </c>
      <c r="G175" s="51">
        <f t="shared" si="2"/>
        <v>24200000</v>
      </c>
      <c r="H175" s="49" t="s">
        <v>431</v>
      </c>
      <c r="I175" s="47"/>
      <c r="J175" s="47"/>
      <c r="K175" s="47"/>
      <c r="L175" s="47"/>
      <c r="M175" s="47"/>
      <c r="N175" s="47"/>
      <c r="O175" s="47"/>
    </row>
    <row r="176" spans="1:15" s="48" customFormat="1" ht="38" customHeight="1">
      <c r="A176" s="49" t="s">
        <v>431</v>
      </c>
      <c r="B176" s="49"/>
      <c r="C176" s="49" t="s">
        <v>439</v>
      </c>
      <c r="D176" s="50">
        <v>1</v>
      </c>
      <c r="E176" s="52">
        <v>2100000</v>
      </c>
      <c r="F176" s="50">
        <v>11</v>
      </c>
      <c r="G176" s="51">
        <f t="shared" si="2"/>
        <v>23100000</v>
      </c>
      <c r="H176" s="49" t="s">
        <v>431</v>
      </c>
      <c r="I176" s="47"/>
      <c r="J176" s="47"/>
      <c r="K176" s="47"/>
      <c r="L176" s="47"/>
      <c r="M176" s="47"/>
      <c r="N176" s="47"/>
      <c r="O176" s="47"/>
    </row>
    <row r="177" spans="1:15" s="48" customFormat="1" ht="38" customHeight="1">
      <c r="A177" s="49" t="s">
        <v>431</v>
      </c>
      <c r="B177" s="49"/>
      <c r="C177" s="49" t="s">
        <v>440</v>
      </c>
      <c r="D177" s="50">
        <v>1</v>
      </c>
      <c r="E177" s="52">
        <v>1400000</v>
      </c>
      <c r="F177" s="50">
        <v>11</v>
      </c>
      <c r="G177" s="51">
        <f t="shared" si="2"/>
        <v>15400000</v>
      </c>
      <c r="H177" s="49" t="s">
        <v>431</v>
      </c>
      <c r="I177" s="47"/>
      <c r="J177" s="47"/>
      <c r="K177" s="47"/>
      <c r="L177" s="47"/>
      <c r="M177" s="47"/>
      <c r="N177" s="47"/>
      <c r="O177" s="47"/>
    </row>
    <row r="178" spans="1:15" s="48" customFormat="1" ht="38" customHeight="1">
      <c r="A178" s="49" t="s">
        <v>431</v>
      </c>
      <c r="B178" s="49"/>
      <c r="C178" s="49" t="s">
        <v>441</v>
      </c>
      <c r="D178" s="50">
        <v>1</v>
      </c>
      <c r="E178" s="52">
        <v>3180000</v>
      </c>
      <c r="F178" s="50">
        <v>11</v>
      </c>
      <c r="G178" s="51">
        <f t="shared" si="2"/>
        <v>34980000</v>
      </c>
      <c r="H178" s="49" t="s">
        <v>431</v>
      </c>
      <c r="I178" s="47"/>
      <c r="J178" s="47"/>
      <c r="K178" s="47"/>
      <c r="L178" s="47"/>
      <c r="M178" s="47"/>
      <c r="N178" s="47"/>
      <c r="O178" s="47"/>
    </row>
    <row r="179" spans="1:15" s="48" customFormat="1" ht="38" customHeight="1">
      <c r="A179" s="49" t="s">
        <v>431</v>
      </c>
      <c r="B179" s="49"/>
      <c r="C179" s="49" t="s">
        <v>442</v>
      </c>
      <c r="D179" s="50">
        <v>1</v>
      </c>
      <c r="E179" s="52">
        <v>2200000</v>
      </c>
      <c r="F179" s="50">
        <v>11</v>
      </c>
      <c r="G179" s="51">
        <f t="shared" si="2"/>
        <v>24200000</v>
      </c>
      <c r="H179" s="49" t="s">
        <v>431</v>
      </c>
      <c r="I179" s="47"/>
      <c r="J179" s="47"/>
      <c r="K179" s="47"/>
      <c r="L179" s="47"/>
      <c r="M179" s="47"/>
      <c r="N179" s="47"/>
      <c r="O179" s="47"/>
    </row>
    <row r="180" spans="1:15" s="48" customFormat="1" ht="38" customHeight="1">
      <c r="A180" s="49" t="s">
        <v>431</v>
      </c>
      <c r="B180" s="49"/>
      <c r="C180" s="49" t="s">
        <v>436</v>
      </c>
      <c r="D180" s="50">
        <v>1</v>
      </c>
      <c r="E180" s="52">
        <v>1480000</v>
      </c>
      <c r="F180" s="50">
        <v>11</v>
      </c>
      <c r="G180" s="51">
        <f t="shared" si="2"/>
        <v>16280000</v>
      </c>
      <c r="H180" s="49" t="s">
        <v>431</v>
      </c>
      <c r="I180" s="47"/>
      <c r="J180" s="47"/>
      <c r="K180" s="47"/>
      <c r="L180" s="47"/>
      <c r="M180" s="47"/>
      <c r="N180" s="47"/>
      <c r="O180" s="47"/>
    </row>
    <row r="181" spans="1:15" s="48" customFormat="1" ht="38" customHeight="1">
      <c r="A181" s="49" t="s">
        <v>431</v>
      </c>
      <c r="B181" s="49"/>
      <c r="C181" s="49" t="s">
        <v>443</v>
      </c>
      <c r="D181" s="50">
        <v>1</v>
      </c>
      <c r="E181" s="52">
        <v>3000000</v>
      </c>
      <c r="F181" s="50">
        <v>11</v>
      </c>
      <c r="G181" s="51">
        <f t="shared" si="2"/>
        <v>33000000</v>
      </c>
      <c r="H181" s="49" t="s">
        <v>431</v>
      </c>
      <c r="I181" s="47"/>
      <c r="J181" s="47"/>
      <c r="K181" s="47"/>
      <c r="L181" s="47"/>
      <c r="M181" s="47"/>
      <c r="N181" s="47"/>
      <c r="O181" s="47"/>
    </row>
    <row r="182" spans="1:15" s="48" customFormat="1" ht="38" customHeight="1">
      <c r="A182" s="49" t="s">
        <v>431</v>
      </c>
      <c r="B182" s="49"/>
      <c r="C182" s="49" t="s">
        <v>444</v>
      </c>
      <c r="D182" s="50">
        <v>1</v>
      </c>
      <c r="E182" s="52">
        <v>1480000</v>
      </c>
      <c r="F182" s="50">
        <v>11</v>
      </c>
      <c r="G182" s="51">
        <f t="shared" si="2"/>
        <v>16280000</v>
      </c>
      <c r="H182" s="49" t="s">
        <v>431</v>
      </c>
      <c r="I182" s="47"/>
      <c r="J182" s="47"/>
      <c r="K182" s="47"/>
      <c r="L182" s="47"/>
      <c r="M182" s="47"/>
      <c r="N182" s="47"/>
      <c r="O182" s="47"/>
    </row>
    <row r="183" spans="1:15" s="48" customFormat="1" ht="38" customHeight="1">
      <c r="A183" s="49" t="s">
        <v>431</v>
      </c>
      <c r="B183" s="49"/>
      <c r="C183" s="49" t="s">
        <v>445</v>
      </c>
      <c r="D183" s="50">
        <v>1</v>
      </c>
      <c r="E183" s="52">
        <v>1480000</v>
      </c>
      <c r="F183" s="50">
        <v>11</v>
      </c>
      <c r="G183" s="51">
        <f t="shared" si="2"/>
        <v>16280000</v>
      </c>
      <c r="H183" s="49" t="s">
        <v>431</v>
      </c>
      <c r="I183" s="47"/>
      <c r="J183" s="47"/>
      <c r="K183" s="47"/>
      <c r="L183" s="47"/>
      <c r="M183" s="47"/>
      <c r="N183" s="47"/>
      <c r="O183" s="47"/>
    </row>
    <row r="184" spans="1:15" s="48" customFormat="1" ht="38" customHeight="1">
      <c r="A184" s="49" t="s">
        <v>431</v>
      </c>
      <c r="B184" s="49"/>
      <c r="C184" s="49" t="s">
        <v>446</v>
      </c>
      <c r="D184" s="50">
        <v>1</v>
      </c>
      <c r="E184" s="52">
        <v>1900000</v>
      </c>
      <c r="F184" s="50">
        <v>11</v>
      </c>
      <c r="G184" s="51">
        <f t="shared" si="2"/>
        <v>20900000</v>
      </c>
      <c r="H184" s="49" t="s">
        <v>431</v>
      </c>
      <c r="I184" s="47"/>
      <c r="J184" s="47"/>
      <c r="K184" s="47"/>
      <c r="L184" s="47"/>
      <c r="M184" s="47"/>
      <c r="N184" s="47"/>
      <c r="O184" s="47"/>
    </row>
    <row r="185" spans="1:15" s="48" customFormat="1" ht="38" customHeight="1">
      <c r="A185" s="53"/>
      <c r="B185" s="53"/>
      <c r="C185" s="53"/>
      <c r="D185" s="54">
        <f>SUM(D4:D184)</f>
        <v>220</v>
      </c>
      <c r="E185" s="55"/>
      <c r="F185" s="54"/>
      <c r="G185" s="55">
        <f>SUM(G4:G184)</f>
        <v>4197220000</v>
      </c>
      <c r="H185" s="56"/>
      <c r="I185" s="47"/>
      <c r="J185" s="47"/>
      <c r="K185" s="47"/>
      <c r="L185" s="47"/>
      <c r="M185" s="47"/>
      <c r="N185" s="47"/>
      <c r="O185" s="47"/>
    </row>
    <row r="186" spans="1:15" s="48" customFormat="1" ht="38" customHeight="1">
      <c r="A186" s="57"/>
      <c r="B186" s="57"/>
      <c r="C186" s="58"/>
      <c r="D186" s="58"/>
      <c r="E186" s="58"/>
      <c r="F186" s="58"/>
      <c r="G186" s="58"/>
      <c r="H186" s="58"/>
      <c r="I186" s="47"/>
      <c r="J186" s="47"/>
      <c r="K186" s="47"/>
      <c r="L186" s="47"/>
      <c r="M186" s="47"/>
      <c r="N186" s="47"/>
      <c r="O186" s="47"/>
    </row>
    <row r="187" spans="1:15" s="48" customFormat="1" ht="38" customHeight="1">
      <c r="A187" s="650" t="s">
        <v>447</v>
      </c>
      <c r="B187" s="650"/>
      <c r="C187" s="650"/>
      <c r="D187" s="650"/>
      <c r="E187" s="45"/>
      <c r="F187" s="45"/>
      <c r="G187" s="45"/>
      <c r="H187" s="45"/>
      <c r="I187" s="47"/>
      <c r="J187" s="47"/>
      <c r="K187" s="47"/>
      <c r="L187" s="47"/>
      <c r="M187" s="47"/>
      <c r="N187" s="47"/>
      <c r="O187" s="47"/>
    </row>
    <row r="188" spans="1:15" s="48" customFormat="1" ht="38" customHeight="1">
      <c r="A188" s="59" t="s">
        <v>448</v>
      </c>
      <c r="B188" s="59" t="s">
        <v>449</v>
      </c>
      <c r="C188" s="59" t="s">
        <v>450</v>
      </c>
      <c r="D188" s="60">
        <f>'[2]PROYECTO PTO 2019'!E118</f>
        <v>9093650525</v>
      </c>
      <c r="E188" s="44"/>
      <c r="F188" s="44"/>
      <c r="G188" s="61"/>
      <c r="H188" s="62"/>
      <c r="I188" s="47"/>
      <c r="J188" s="47"/>
      <c r="K188" s="47"/>
      <c r="L188" s="47"/>
      <c r="M188" s="47"/>
      <c r="N188" s="47"/>
      <c r="O188" s="47"/>
    </row>
    <row r="189" spans="1:15" s="48" customFormat="1" ht="38" customHeight="1">
      <c r="A189" s="49" t="s">
        <v>26</v>
      </c>
      <c r="B189" s="51">
        <f>G161</f>
        <v>24200000</v>
      </c>
      <c r="C189" s="43"/>
      <c r="D189" s="45"/>
      <c r="E189" s="63"/>
      <c r="F189" s="63"/>
      <c r="G189" s="63"/>
      <c r="H189" s="63"/>
      <c r="I189" s="47"/>
      <c r="J189" s="47"/>
    </row>
    <row r="190" spans="1:15" s="48" customFormat="1" ht="38" customHeight="1">
      <c r="A190" s="49" t="s">
        <v>292</v>
      </c>
      <c r="B190" s="51">
        <f>G78+G79+G80</f>
        <v>82500000</v>
      </c>
      <c r="C190" s="43"/>
      <c r="D190" s="45"/>
      <c r="E190" s="63"/>
      <c r="F190" s="63"/>
      <c r="G190" s="63"/>
      <c r="H190" s="63"/>
      <c r="I190" s="47"/>
      <c r="J190" s="47"/>
    </row>
    <row r="191" spans="1:15" ht="38" customHeight="1">
      <c r="A191" s="49" t="s">
        <v>304</v>
      </c>
      <c r="B191" s="51">
        <f>G86+G88+G166</f>
        <v>114840000</v>
      </c>
      <c r="C191" s="43"/>
      <c r="D191" s="45"/>
      <c r="E191" s="63"/>
      <c r="F191" s="63"/>
      <c r="G191" s="63"/>
      <c r="H191" s="63"/>
      <c r="I191" s="64"/>
      <c r="J191" s="64"/>
    </row>
    <row r="192" spans="1:15" ht="38" customHeight="1">
      <c r="A192" s="49" t="s">
        <v>284</v>
      </c>
      <c r="B192" s="51">
        <f>G21+G77</f>
        <v>26500000</v>
      </c>
      <c r="C192" s="43"/>
      <c r="D192" s="45"/>
      <c r="E192" s="63"/>
      <c r="F192" s="63"/>
      <c r="G192" s="63"/>
      <c r="H192" s="63"/>
      <c r="I192" s="64"/>
      <c r="J192" s="64"/>
    </row>
    <row r="193" spans="1:10" ht="38" customHeight="1">
      <c r="A193" s="49" t="s">
        <v>424</v>
      </c>
      <c r="B193" s="51">
        <f>G162+G163+G164+G165+G167+G168</f>
        <v>155500000</v>
      </c>
      <c r="C193" s="43"/>
      <c r="D193" s="45"/>
      <c r="E193" s="63"/>
      <c r="F193" s="63"/>
      <c r="G193" s="63"/>
      <c r="H193" s="63"/>
      <c r="I193" s="64"/>
      <c r="J193" s="64"/>
    </row>
    <row r="194" spans="1:10" ht="38" customHeight="1">
      <c r="A194" s="49" t="s">
        <v>266</v>
      </c>
      <c r="B194" s="51">
        <f>G4+G5+G6+G7+G8+G9+G10+G11+G12+G13+G14+G15+G16+G17+G18+G19+G20+G22+G23+G24+G25+G26+G27+G28+G29+G30+G31+G32+G33+G34+G35+G36+G37+G38+G39+G40+G41+G42+G43+G44+G45+G46+G47+G48+G49+G50+G51+G52+G53+G54+G55+G56+G57+G58+G59+G60+G61+G62+G63+G64+G65+G66+G67+G68+G69+G70+G71+G72+G73+G74+G75+G76+G143</f>
        <v>852500000</v>
      </c>
      <c r="C194" s="43"/>
      <c r="D194" s="45"/>
      <c r="E194" s="63"/>
      <c r="F194" s="63"/>
      <c r="G194" s="63"/>
      <c r="H194" s="63"/>
      <c r="I194" s="64"/>
      <c r="J194" s="64"/>
    </row>
    <row r="195" spans="1:10" ht="38" customHeight="1">
      <c r="A195" s="49" t="s">
        <v>377</v>
      </c>
      <c r="B195" s="51">
        <f>G130+G131+G132+G133</f>
        <v>143000000</v>
      </c>
      <c r="C195" s="43"/>
      <c r="D195" s="45"/>
      <c r="E195" s="63"/>
      <c r="F195" s="63"/>
      <c r="G195" s="63"/>
      <c r="H195" s="63"/>
      <c r="I195" s="64"/>
      <c r="J195" s="64"/>
    </row>
    <row r="196" spans="1:10" ht="38" customHeight="1">
      <c r="A196" s="49" t="s">
        <v>361</v>
      </c>
      <c r="B196" s="51">
        <f>G120+G121+G122+G123+G124+G125+G126+G127+G128+G129+G134+G135+G136+G137+G138+G139</f>
        <v>487960000</v>
      </c>
      <c r="C196" s="43"/>
      <c r="D196" s="45"/>
      <c r="E196" s="63"/>
      <c r="F196" s="63"/>
      <c r="G196" s="63"/>
      <c r="H196" s="63"/>
      <c r="I196" s="64"/>
      <c r="J196" s="64"/>
    </row>
    <row r="197" spans="1:10" ht="38" customHeight="1">
      <c r="A197" s="49" t="s">
        <v>392</v>
      </c>
      <c r="B197" s="51">
        <f>G141</f>
        <v>35200000</v>
      </c>
      <c r="C197" s="43"/>
      <c r="D197" s="45"/>
      <c r="E197" s="63"/>
      <c r="F197" s="63"/>
      <c r="G197" s="63"/>
      <c r="H197" s="63"/>
      <c r="I197" s="64"/>
      <c r="J197" s="64"/>
    </row>
    <row r="198" spans="1:10" ht="38" customHeight="1">
      <c r="A198" s="49" t="s">
        <v>417</v>
      </c>
      <c r="B198" s="51">
        <f>G156</f>
        <v>29150000</v>
      </c>
      <c r="C198" s="43"/>
      <c r="D198" s="45"/>
      <c r="E198" s="63"/>
      <c r="F198" s="63"/>
      <c r="G198" s="63"/>
      <c r="H198" s="63"/>
      <c r="I198" s="64"/>
      <c r="J198" s="64"/>
    </row>
    <row r="199" spans="1:10" ht="38" customHeight="1">
      <c r="A199" s="49" t="s">
        <v>395</v>
      </c>
      <c r="B199" s="51">
        <f>G142+G144+G145+G146+G147+G148+G149+G150+G152+G153+G154+G157+G159+G160</f>
        <v>460460000</v>
      </c>
      <c r="C199" s="43"/>
      <c r="D199" s="45"/>
      <c r="E199" s="63"/>
      <c r="F199" s="63"/>
      <c r="G199" s="63"/>
      <c r="H199" s="63"/>
      <c r="I199" s="64"/>
      <c r="J199" s="64"/>
    </row>
    <row r="200" spans="1:10" ht="38" customHeight="1">
      <c r="A200" s="49" t="s">
        <v>354</v>
      </c>
      <c r="B200" s="51">
        <f>G114+G115+G116+G117+G118+G119+G140</f>
        <v>256300000</v>
      </c>
      <c r="C200" s="43"/>
      <c r="D200" s="45"/>
      <c r="E200" s="63"/>
      <c r="F200" s="63"/>
      <c r="G200" s="63"/>
      <c r="H200" s="63"/>
      <c r="I200" s="64"/>
      <c r="J200" s="64"/>
    </row>
    <row r="201" spans="1:10" ht="38" customHeight="1">
      <c r="A201" s="49" t="s">
        <v>308</v>
      </c>
      <c r="B201" s="51">
        <f>G89+G90+G91+G92+G93+G151+G155+G158</f>
        <v>270160000</v>
      </c>
      <c r="C201" s="43"/>
      <c r="D201" s="45"/>
      <c r="E201" s="63"/>
      <c r="F201" s="63"/>
      <c r="G201" s="63"/>
      <c r="H201" s="63"/>
      <c r="I201" s="64"/>
      <c r="J201" s="64"/>
    </row>
    <row r="202" spans="1:10" ht="38" customHeight="1">
      <c r="A202" s="49" t="s">
        <v>455</v>
      </c>
      <c r="B202" s="51">
        <f>G169+G170+G171+G172+G173+G174+G175+G176+G177+G178+G179+G180+G181+G182+G183+G184</f>
        <v>382580000</v>
      </c>
      <c r="C202" s="43"/>
      <c r="D202" s="45"/>
      <c r="E202" s="63"/>
      <c r="F202" s="63"/>
      <c r="G202" s="63"/>
      <c r="H202" s="63"/>
      <c r="I202" s="64"/>
      <c r="J202" s="64"/>
    </row>
    <row r="203" spans="1:10" ht="38" customHeight="1">
      <c r="A203" s="65" t="s">
        <v>451</v>
      </c>
      <c r="B203" s="66">
        <f>SUM(B189:B202)</f>
        <v>3320850000</v>
      </c>
      <c r="C203" s="67">
        <f>B203/D188</f>
        <v>0.36518337612275903</v>
      </c>
      <c r="D203" s="67" t="s">
        <v>452</v>
      </c>
      <c r="E203" s="63"/>
      <c r="F203" s="63"/>
      <c r="G203" s="63"/>
      <c r="H203" s="63"/>
      <c r="I203" s="64"/>
      <c r="J203" s="64"/>
    </row>
    <row r="204" spans="1:10" ht="38" customHeight="1">
      <c r="A204" s="49"/>
      <c r="B204" s="51"/>
      <c r="C204" s="43"/>
      <c r="D204" s="45"/>
      <c r="E204" s="63"/>
      <c r="F204" s="63"/>
      <c r="G204" s="63"/>
      <c r="H204" s="63"/>
      <c r="I204" s="64"/>
      <c r="J204" s="64"/>
    </row>
    <row r="205" spans="1:10" ht="38" customHeight="1">
      <c r="A205" s="53" t="s">
        <v>453</v>
      </c>
      <c r="B205" s="55">
        <f>G81+G82+G83+G84+G85+G87+G94+G95+G96+G97+G98+G99+G100+G101+G102+G103+G104+G105+G106+G107+G108+G109+G110+G111+G112+G113</f>
        <v>876370000</v>
      </c>
      <c r="C205" s="68">
        <f>B205/'[2]PROYECTO PTO 2019'!E52</f>
        <v>0.17341251427675036</v>
      </c>
      <c r="D205" s="69" t="s">
        <v>454</v>
      </c>
      <c r="E205" s="63"/>
      <c r="F205" s="63"/>
      <c r="G205" s="63"/>
      <c r="H205" s="63"/>
      <c r="I205" s="64"/>
      <c r="J205" s="64"/>
    </row>
    <row r="206" spans="1:10" ht="38" customHeight="1">
      <c r="A206" s="49"/>
      <c r="B206" s="51"/>
      <c r="C206" s="43"/>
      <c r="D206" s="45"/>
      <c r="E206" s="63"/>
      <c r="F206" s="63"/>
      <c r="G206" s="63"/>
      <c r="H206" s="63"/>
      <c r="I206" s="64"/>
      <c r="J206" s="64"/>
    </row>
    <row r="207" spans="1:10" ht="38" customHeight="1">
      <c r="A207" s="65" t="s">
        <v>456</v>
      </c>
      <c r="B207" s="66">
        <f>B203+B205</f>
        <v>4197220000</v>
      </c>
      <c r="C207" s="70"/>
      <c r="D207" s="45"/>
      <c r="E207" s="63"/>
      <c r="F207" s="63"/>
      <c r="G207" s="63"/>
      <c r="H207" s="63"/>
      <c r="I207" s="64"/>
      <c r="J207" s="64"/>
    </row>
    <row r="208" spans="1:10" ht="38" customHeight="1">
      <c r="A208" s="43"/>
      <c r="B208" s="43"/>
      <c r="C208" s="43"/>
      <c r="D208" s="45"/>
      <c r="E208" s="63"/>
      <c r="F208" s="63"/>
      <c r="G208" s="63"/>
      <c r="H208" s="63"/>
      <c r="I208" s="64"/>
      <c r="J208" s="64"/>
    </row>
    <row r="209" spans="1:10" ht="38" customHeight="1">
      <c r="A209" s="43"/>
      <c r="B209" s="43"/>
      <c r="C209" s="43"/>
      <c r="D209" s="45"/>
      <c r="E209" s="63"/>
      <c r="F209" s="63"/>
      <c r="G209" s="63"/>
      <c r="H209" s="63"/>
      <c r="I209" s="64"/>
      <c r="J209" s="64"/>
    </row>
    <row r="210" spans="1:10" ht="38" customHeight="1">
      <c r="A210" s="71"/>
      <c r="B210" s="71"/>
      <c r="C210" s="71"/>
      <c r="D210" s="44"/>
      <c r="E210" s="62"/>
      <c r="F210" s="62"/>
      <c r="G210" s="62"/>
      <c r="H210" s="62"/>
      <c r="I210" s="64"/>
      <c r="J210" s="64"/>
    </row>
    <row r="211" spans="1:10" ht="38" customHeight="1">
      <c r="A211" s="72"/>
      <c r="B211" s="72"/>
      <c r="C211" s="64"/>
      <c r="D211" s="64"/>
      <c r="E211" s="64"/>
      <c r="F211" s="64"/>
      <c r="G211" s="64"/>
      <c r="H211" s="64"/>
      <c r="I211" s="64"/>
      <c r="J211" s="64"/>
    </row>
    <row r="212" spans="1:10" ht="38" customHeight="1">
      <c r="A212" s="72"/>
      <c r="B212" s="72"/>
      <c r="C212" s="64"/>
      <c r="D212" s="64"/>
      <c r="E212" s="64"/>
      <c r="F212" s="64"/>
      <c r="G212" s="64"/>
      <c r="H212" s="64"/>
      <c r="I212" s="64"/>
      <c r="J212" s="64"/>
    </row>
    <row r="213" spans="1:10" ht="38" customHeight="1">
      <c r="A213" s="72"/>
      <c r="B213" s="72"/>
      <c r="C213" s="64"/>
      <c r="D213" s="64"/>
      <c r="E213" s="64"/>
      <c r="F213" s="64"/>
      <c r="G213" s="64"/>
      <c r="H213" s="64"/>
      <c r="I213" s="64"/>
      <c r="J213" s="64"/>
    </row>
    <row r="214" spans="1:10" ht="38" customHeight="1">
      <c r="A214" s="72"/>
      <c r="B214" s="72"/>
      <c r="C214" s="651"/>
      <c r="D214" s="651"/>
      <c r="E214" s="651"/>
      <c r="F214" s="651"/>
      <c r="G214" s="64"/>
      <c r="H214" s="64"/>
      <c r="I214" s="64"/>
      <c r="J214" s="64"/>
    </row>
    <row r="215" spans="1:10" ht="38" customHeight="1">
      <c r="A215" s="73"/>
      <c r="B215" s="73"/>
      <c r="C215" s="74"/>
      <c r="D215" s="74"/>
      <c r="E215" s="74"/>
      <c r="F215" s="74"/>
      <c r="G215" s="64"/>
      <c r="H215" s="64"/>
      <c r="I215" s="64"/>
      <c r="J215" s="64"/>
    </row>
    <row r="216" spans="1:10" ht="38" customHeight="1">
      <c r="A216" s="72"/>
      <c r="B216" s="72"/>
      <c r="C216" s="72"/>
      <c r="D216" s="64"/>
      <c r="E216" s="63"/>
      <c r="F216" s="63"/>
      <c r="G216" s="64"/>
      <c r="H216" s="64"/>
      <c r="I216" s="64"/>
      <c r="J216" s="64"/>
    </row>
    <row r="217" spans="1:10" ht="38" customHeight="1">
      <c r="A217" s="72"/>
      <c r="B217" s="72"/>
      <c r="C217" s="72"/>
      <c r="D217" s="64"/>
      <c r="E217" s="63"/>
      <c r="F217" s="63"/>
      <c r="G217" s="64"/>
      <c r="H217" s="64"/>
      <c r="I217" s="64"/>
      <c r="J217" s="64"/>
    </row>
    <row r="218" spans="1:10" ht="38" customHeight="1">
      <c r="A218" s="72"/>
      <c r="B218" s="72"/>
      <c r="C218" s="72"/>
      <c r="D218" s="64"/>
      <c r="E218" s="63"/>
      <c r="F218" s="63"/>
      <c r="G218" s="64"/>
      <c r="H218" s="64"/>
      <c r="I218" s="64"/>
      <c r="J218" s="64"/>
    </row>
    <row r="219" spans="1:10" ht="38" customHeight="1">
      <c r="A219" s="72"/>
      <c r="B219" s="72"/>
      <c r="C219" s="73"/>
      <c r="D219" s="74"/>
      <c r="E219" s="62"/>
      <c r="F219" s="62"/>
      <c r="G219" s="64"/>
      <c r="H219" s="64"/>
      <c r="I219" s="64"/>
      <c r="J219" s="64"/>
    </row>
    <row r="220" spans="1:10" ht="38" customHeight="1">
      <c r="A220" s="72"/>
      <c r="B220" s="72"/>
      <c r="C220" s="64"/>
      <c r="D220" s="64"/>
      <c r="E220" s="64"/>
      <c r="F220" s="64"/>
      <c r="G220" s="64"/>
      <c r="H220" s="64"/>
      <c r="I220" s="64"/>
      <c r="J220" s="64"/>
    </row>
    <row r="221" spans="1:10" ht="38" customHeight="1">
      <c r="A221" s="72"/>
      <c r="B221" s="72"/>
      <c r="C221" s="64"/>
      <c r="D221" s="64"/>
      <c r="E221" s="64"/>
      <c r="F221" s="64"/>
      <c r="G221" s="64"/>
      <c r="H221" s="64"/>
      <c r="I221" s="64"/>
      <c r="J221" s="64"/>
    </row>
    <row r="222" spans="1:10" ht="38" customHeight="1">
      <c r="A222" s="72"/>
      <c r="B222" s="72"/>
      <c r="C222" s="64"/>
      <c r="D222" s="64"/>
      <c r="E222" s="64"/>
      <c r="F222" s="64"/>
      <c r="G222" s="64"/>
      <c r="H222" s="64"/>
      <c r="I222" s="64"/>
      <c r="J222" s="64"/>
    </row>
    <row r="223" spans="1:10" ht="38" customHeight="1">
      <c r="A223" s="72"/>
      <c r="B223" s="72"/>
      <c r="C223" s="652"/>
      <c r="D223" s="652"/>
      <c r="E223" s="64"/>
      <c r="F223" s="64"/>
      <c r="G223" s="64"/>
      <c r="H223" s="64"/>
      <c r="I223" s="64"/>
      <c r="J223" s="64"/>
    </row>
    <row r="224" spans="1:10" ht="38" customHeight="1">
      <c r="A224" s="72"/>
      <c r="B224" s="72"/>
      <c r="C224" s="75"/>
      <c r="D224" s="75"/>
      <c r="E224" s="64"/>
      <c r="F224" s="64"/>
      <c r="G224" s="64"/>
      <c r="H224" s="64"/>
      <c r="I224" s="64"/>
      <c r="J224" s="64"/>
    </row>
    <row r="225" spans="1:10" ht="38" customHeight="1">
      <c r="A225" s="72"/>
      <c r="B225" s="72"/>
      <c r="C225" s="76"/>
      <c r="D225" s="77"/>
      <c r="E225" s="64"/>
      <c r="F225" s="78"/>
      <c r="G225" s="64"/>
      <c r="H225" s="64"/>
      <c r="I225" s="64"/>
      <c r="J225" s="64"/>
    </row>
    <row r="226" spans="1:10" ht="38" customHeight="1">
      <c r="A226" s="72"/>
      <c r="B226" s="72"/>
      <c r="C226" s="76"/>
      <c r="D226" s="77"/>
      <c r="E226" s="64"/>
      <c r="F226" s="78"/>
      <c r="G226" s="64"/>
      <c r="H226" s="64"/>
      <c r="I226" s="64"/>
      <c r="J226" s="64"/>
    </row>
    <row r="227" spans="1:10" ht="38" customHeight="1">
      <c r="A227" s="72"/>
      <c r="B227" s="72"/>
      <c r="C227" s="76"/>
      <c r="D227" s="77"/>
      <c r="E227" s="64"/>
      <c r="F227" s="64"/>
      <c r="G227" s="64"/>
      <c r="H227" s="64"/>
      <c r="I227" s="64"/>
      <c r="J227" s="64"/>
    </row>
    <row r="228" spans="1:10" ht="38" customHeight="1">
      <c r="A228" s="72"/>
      <c r="B228" s="72"/>
      <c r="C228" s="73"/>
      <c r="D228" s="79"/>
      <c r="E228" s="64"/>
      <c r="F228" s="78"/>
      <c r="G228" s="64"/>
      <c r="H228" s="64"/>
      <c r="I228" s="64"/>
      <c r="J228" s="64"/>
    </row>
    <row r="229" spans="1:10" ht="38" customHeight="1">
      <c r="A229" s="72"/>
      <c r="B229" s="72"/>
      <c r="C229" s="64"/>
      <c r="D229" s="64"/>
      <c r="E229" s="64"/>
      <c r="F229" s="64"/>
      <c r="G229" s="64"/>
      <c r="H229" s="64"/>
      <c r="I229" s="64"/>
      <c r="J229" s="64"/>
    </row>
    <row r="230" spans="1:10" ht="38" customHeight="1">
      <c r="A230" s="72"/>
      <c r="B230" s="72"/>
      <c r="C230" s="64"/>
      <c r="D230" s="64"/>
      <c r="E230" s="64"/>
      <c r="F230" s="64"/>
      <c r="G230" s="64"/>
      <c r="H230" s="64"/>
      <c r="I230" s="64"/>
      <c r="J230" s="64"/>
    </row>
    <row r="231" spans="1:10" ht="38" customHeight="1">
      <c r="A231" s="72"/>
      <c r="B231" s="72"/>
      <c r="C231" s="64"/>
      <c r="D231" s="64"/>
      <c r="E231" s="78"/>
      <c r="F231" s="64"/>
      <c r="G231" s="64"/>
      <c r="H231" s="64"/>
      <c r="I231" s="64"/>
      <c r="J231" s="64"/>
    </row>
  </sheetData>
  <autoFilter ref="A3:H185"/>
  <mergeCells count="4">
    <mergeCell ref="A1:H1"/>
    <mergeCell ref="A187:D187"/>
    <mergeCell ref="C214:F214"/>
    <mergeCell ref="C223:D223"/>
  </mergeCells>
  <pageMargins left="0.75" right="0.75" top="1" bottom="1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 2019</vt:lpstr>
      <vt:lpstr>ACTIVIDADES Y PROYECTOS</vt:lpstr>
      <vt:lpstr>RESUMEN</vt:lpstr>
      <vt:lpstr>CONSOLIDADO PLAN 2019</vt:lpstr>
      <vt:lpstr>COMPARATIVOS 2019-2018</vt:lpstr>
      <vt:lpstr>PERSONAL PRESTACIÓN DE SERVICIO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Guillermo</cp:lastModifiedBy>
  <cp:revision/>
  <dcterms:created xsi:type="dcterms:W3CDTF">2014-04-01T17:59:10Z</dcterms:created>
  <dcterms:modified xsi:type="dcterms:W3CDTF">2019-02-01T15:00:34Z</dcterms:modified>
</cp:coreProperties>
</file>